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naColdwell\Dropbox\Hambleden Files\Word\Finance Insurance\"/>
    </mc:Choice>
  </mc:AlternateContent>
  <xr:revisionPtr revIDLastSave="0" documentId="13_ncr:1_{766FAB87-64FD-4A20-8011-9FEEE32ED60D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Proposed HPC Budget 2026 2027" sheetId="1" r:id="rId1"/>
    <sheet name="YE Estimated Spend" sheetId="5" r:id="rId2"/>
    <sheet name="Precept Calculations" sheetId="2" r:id="rId3"/>
    <sheet name="Previous Precepts" sheetId="3" r:id="rId4"/>
  </sheets>
  <definedNames>
    <definedName name="_xlnm.Print_Area" localSheetId="0">'Proposed HPC Budget 2026 2027'!$A$1:$G$51</definedName>
    <definedName name="_xlnm.Print_Titles" localSheetId="0">'Proposed HPC Budget 2026 2027'!$3:$4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D6" i="1" l="1"/>
  <c r="D8" i="1"/>
  <c r="C34" i="1" l="1"/>
  <c r="D32" i="1"/>
  <c r="D28" i="1"/>
  <c r="B41" i="5" l="1"/>
  <c r="D16" i="1" l="1"/>
  <c r="D17" i="1"/>
  <c r="D18" i="1"/>
  <c r="B27" i="5"/>
  <c r="B43" i="5"/>
  <c r="U30" i="5" l="1"/>
  <c r="U28" i="5"/>
  <c r="T27" i="5"/>
  <c r="T29" i="5" s="1"/>
  <c r="S27" i="5"/>
  <c r="S29" i="5" s="1"/>
  <c r="R27" i="5"/>
  <c r="R29" i="5" s="1"/>
  <c r="Q27" i="5"/>
  <c r="Q29" i="5" s="1"/>
  <c r="P27" i="5"/>
  <c r="P29" i="5" s="1"/>
  <c r="O27" i="5"/>
  <c r="O29" i="5" s="1"/>
  <c r="N27" i="5"/>
  <c r="N29" i="5" s="1"/>
  <c r="M27" i="5"/>
  <c r="M29" i="5" s="1"/>
  <c r="L27" i="5"/>
  <c r="L29" i="5" s="1"/>
  <c r="K27" i="5"/>
  <c r="K29" i="5" s="1"/>
  <c r="J27" i="5"/>
  <c r="J29" i="5" s="1"/>
  <c r="I27" i="5"/>
  <c r="I29" i="5" s="1"/>
  <c r="H27" i="5"/>
  <c r="H29" i="5" s="1"/>
  <c r="G27" i="5"/>
  <c r="F27" i="5"/>
  <c r="F29" i="5" s="1"/>
  <c r="E27" i="5"/>
  <c r="E29" i="5" s="1"/>
  <c r="D27" i="5"/>
  <c r="D29" i="5" s="1"/>
  <c r="C27" i="5"/>
  <c r="C29" i="5" s="1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U3" i="5"/>
  <c r="G29" i="5" l="1"/>
  <c r="U27" i="5"/>
  <c r="B42" i="5" s="1"/>
  <c r="B44" i="5" s="1"/>
  <c r="U29" i="5" l="1"/>
  <c r="B34" i="1"/>
  <c r="E48" i="1" l="1"/>
  <c r="F16" i="1" l="1"/>
  <c r="G16" i="1" s="1"/>
  <c r="H16" i="1" s="1"/>
  <c r="C48" i="1" l="1"/>
  <c r="F17" i="1"/>
  <c r="G17" i="1" s="1"/>
  <c r="H17" i="1" s="1"/>
  <c r="F26" i="1"/>
  <c r="F32" i="1" l="1"/>
  <c r="G32" i="1" s="1"/>
  <c r="H32" i="1" s="1"/>
  <c r="F33" i="1"/>
  <c r="G33" i="1" s="1"/>
  <c r="H33" i="1" s="1"/>
  <c r="D31" i="1"/>
  <c r="F31" i="1" l="1"/>
  <c r="G31" i="1" s="1"/>
  <c r="H31" i="1" s="1"/>
  <c r="F29" i="1"/>
  <c r="F19" i="1"/>
  <c r="G19" i="1" s="1"/>
  <c r="H19" i="1" s="1"/>
  <c r="D30" i="1"/>
  <c r="D29" i="1"/>
  <c r="F15" i="1" l="1"/>
  <c r="F14" i="1"/>
  <c r="B48" i="1" l="1"/>
  <c r="G30" i="1" l="1"/>
  <c r="H30" i="1" s="1"/>
  <c r="D27" i="1"/>
  <c r="F20" i="1"/>
  <c r="G20" i="1" s="1"/>
  <c r="H20" i="1" s="1"/>
  <c r="F23" i="1"/>
  <c r="G23" i="1" s="1"/>
  <c r="H23" i="1" s="1"/>
  <c r="F21" i="1"/>
  <c r="G21" i="1" s="1"/>
  <c r="H21" i="1" s="1"/>
  <c r="F22" i="1"/>
  <c r="F24" i="1"/>
  <c r="G24" i="1" s="1"/>
  <c r="H24" i="1" s="1"/>
  <c r="G26" i="1"/>
  <c r="H26" i="1" s="1"/>
  <c r="G22" i="1" l="1"/>
  <c r="F34" i="1"/>
  <c r="G29" i="1"/>
  <c r="H22" i="1" l="1"/>
  <c r="H29" i="1"/>
  <c r="F48" i="1" l="1"/>
  <c r="H48" i="1" l="1"/>
  <c r="G48" i="1"/>
  <c r="H11" i="1" l="1"/>
  <c r="D15" i="1" l="1"/>
  <c r="G15" i="1" l="1"/>
  <c r="H15" i="1" s="1"/>
  <c r="G11" i="1" l="1"/>
  <c r="F11" i="1"/>
  <c r="F36" i="1" s="1"/>
  <c r="E11" i="1"/>
  <c r="C11" i="1"/>
  <c r="C40" i="1" s="1"/>
  <c r="B11" i="1"/>
  <c r="E39" i="1" l="1"/>
  <c r="E40" i="1" s="1"/>
  <c r="C50" i="1"/>
  <c r="D26" i="1" l="1"/>
  <c r="D25" i="1"/>
  <c r="D24" i="1"/>
  <c r="D22" i="1"/>
  <c r="D21" i="1"/>
  <c r="D23" i="1"/>
  <c r="D20" i="1"/>
  <c r="D19" i="1"/>
  <c r="D11" i="1"/>
  <c r="B36" i="1" l="1"/>
  <c r="D14" i="1"/>
  <c r="D34" i="1" s="1"/>
  <c r="G14" i="1" l="1"/>
  <c r="G34" i="1" s="1"/>
  <c r="C36" i="1"/>
  <c r="D36" i="1"/>
  <c r="H14" i="1" l="1"/>
  <c r="H34" i="1" s="1"/>
  <c r="E50" i="1"/>
  <c r="E36" i="1"/>
  <c r="H36" i="1" l="1"/>
  <c r="F39" i="1"/>
  <c r="F40" i="1" s="1"/>
  <c r="F50" i="1" s="1"/>
  <c r="G39" i="1" l="1"/>
  <c r="G40" i="1" s="1"/>
  <c r="G36" i="1"/>
  <c r="H39" i="1" l="1"/>
  <c r="H40" i="1" s="1"/>
  <c r="H50" i="1" s="1"/>
  <c r="G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Lorna Coldwell</author>
  </authors>
  <commentList>
    <comment ref="G9" authorId="0" shapeId="0" xr:uid="{91C80C97-4D06-484A-B784-C7465DDB1DAC}">
      <text>
        <r>
          <rPr>
            <b/>
            <sz val="9"/>
            <color indexed="81"/>
            <rFont val="Tahoma"/>
            <family val="2"/>
          </rPr>
          <t>Lorna Coldwell:</t>
        </r>
        <r>
          <rPr>
            <sz val="9"/>
            <color indexed="81"/>
            <rFont val="Tahoma"/>
            <family val="2"/>
          </rPr>
          <t xml:space="preserve">
Tree branch Frieth crossroads
</t>
        </r>
      </text>
    </comment>
    <comment ref="M11" authorId="0" shapeId="0" xr:uid="{320D5AA4-3AAE-421D-9082-BFBDCC21DDC0}">
      <text>
        <r>
          <rPr>
            <b/>
            <sz val="9"/>
            <color indexed="81"/>
            <rFont val="Tahoma"/>
            <family val="2"/>
          </rPr>
          <t>Lorna Coldwell:</t>
        </r>
        <r>
          <rPr>
            <sz val="9"/>
            <color indexed="81"/>
            <rFont val="Tahoma"/>
            <family val="2"/>
          </rPr>
          <t xml:space="preserve">
Ivy removal church yard wall
</t>
        </r>
      </text>
    </comment>
    <comment ref="M13" authorId="0" shapeId="0" xr:uid="{B999C9F3-C951-4037-A5B5-A652F55DC1A7}">
      <text>
        <r>
          <rPr>
            <b/>
            <sz val="9"/>
            <color indexed="81"/>
            <rFont val="Tahoma"/>
            <family val="2"/>
          </rPr>
          <t>Lorna Coldwell:</t>
        </r>
        <r>
          <rPr>
            <sz val="9"/>
            <color indexed="81"/>
            <rFont val="Tahoma"/>
            <family val="2"/>
          </rPr>
          <t xml:space="preserve">
Ivy removal Church yard wall
</t>
        </r>
      </text>
    </comment>
    <comment ref="M15" authorId="0" shapeId="0" xr:uid="{544F4077-D363-4FEC-ACC7-BF3A6AE5CAC9}">
      <text>
        <r>
          <rPr>
            <b/>
            <sz val="9"/>
            <color indexed="81"/>
            <rFont val="Tahoma"/>
            <family val="2"/>
          </rPr>
          <t>Lorna Coldwell:</t>
        </r>
        <r>
          <rPr>
            <sz val="9"/>
            <color indexed="81"/>
            <rFont val="Tahoma"/>
            <family val="2"/>
          </rPr>
          <t xml:space="preserve">
Bird boxes</t>
        </r>
      </text>
    </comment>
    <comment ref="Q15" authorId="0" shapeId="0" xr:uid="{DBEB1D4D-E586-4FAF-B4CB-5FB8288A6442}">
      <text>
        <r>
          <rPr>
            <b/>
            <sz val="9"/>
            <color indexed="81"/>
            <rFont val="Tahoma"/>
            <family val="2"/>
          </rPr>
          <t>Lorna Coldwell:</t>
        </r>
        <r>
          <rPr>
            <sz val="9"/>
            <color indexed="81"/>
            <rFont val="Tahoma"/>
            <family val="2"/>
          </rPr>
          <t xml:space="preserve">
New parking signs - sink fund expense
</t>
        </r>
      </text>
    </comment>
    <comment ref="L17" authorId="0" shapeId="0" xr:uid="{E8DA0BF2-9468-44EC-92B8-B9936C8A3B73}">
      <text>
        <r>
          <rPr>
            <b/>
            <sz val="9"/>
            <color indexed="81"/>
            <rFont val="Tahoma"/>
            <family val="2"/>
          </rPr>
          <t>Lorna Coldwell:</t>
        </r>
        <r>
          <rPr>
            <sz val="9"/>
            <color indexed="81"/>
            <rFont val="Tahoma"/>
            <family val="2"/>
          </rPr>
          <t xml:space="preserve">
Frieth Church light
</t>
        </r>
      </text>
    </comment>
    <comment ref="M17" authorId="0" shapeId="0" xr:uid="{EED6E836-BDED-4149-A31E-2CE5942F9028}">
      <text>
        <r>
          <rPr>
            <b/>
            <sz val="9"/>
            <color indexed="81"/>
            <rFont val="Tahoma"/>
            <family val="2"/>
          </rPr>
          <t>Lorna Coldwell:</t>
        </r>
        <r>
          <rPr>
            <sz val="9"/>
            <color indexed="81"/>
            <rFont val="Tahoma"/>
            <family val="2"/>
          </rPr>
          <t xml:space="preserve">
Ivy removal Hambleden churchyard wall
</t>
        </r>
      </text>
    </comment>
  </commentList>
</comments>
</file>

<file path=xl/sharedStrings.xml><?xml version="1.0" encoding="utf-8"?>
<sst xmlns="http://schemas.openxmlformats.org/spreadsheetml/2006/main" count="163" uniqueCount="148">
  <si>
    <t>Precept</t>
  </si>
  <si>
    <t>Income</t>
  </si>
  <si>
    <t>Expenditure</t>
  </si>
  <si>
    <t>Subscriptions</t>
  </si>
  <si>
    <t>Training</t>
  </si>
  <si>
    <t>Donations</t>
  </si>
  <si>
    <t xml:space="preserve">Budget </t>
  </si>
  <si>
    <t>Total income</t>
  </si>
  <si>
    <t>Surplus (deficit) for year</t>
  </si>
  <si>
    <t>Total expenditure</t>
  </si>
  <si>
    <t>Estimate</t>
  </si>
  <si>
    <t>Bank balances</t>
  </si>
  <si>
    <t xml:space="preserve">Variances </t>
  </si>
  <si>
    <t>from Budget £</t>
  </si>
  <si>
    <t>Clerk working from home allowance</t>
  </si>
  <si>
    <t>Community infrastructure levy (CIL) received</t>
  </si>
  <si>
    <t>Village Hall Hire</t>
  </si>
  <si>
    <t>Devolved Services</t>
  </si>
  <si>
    <t>Additional open spaces</t>
  </si>
  <si>
    <t>Public lighting</t>
  </si>
  <si>
    <t>YE Estimate</t>
  </si>
  <si>
    <t xml:space="preserve">Miscellanous </t>
  </si>
  <si>
    <t>Hambleden Church Wall Reserve</t>
  </si>
  <si>
    <t>Total Contingent Liabilities</t>
  </si>
  <si>
    <t xml:space="preserve">Frieth Village Playground - any maintenance works </t>
  </si>
  <si>
    <t>AED Costs</t>
  </si>
  <si>
    <t xml:space="preserve"> Budget </t>
  </si>
  <si>
    <t>AED Reserve</t>
  </si>
  <si>
    <t>Hambleden Toilet costs</t>
  </si>
  <si>
    <t>Parking area in Hambleden above the Dene</t>
  </si>
  <si>
    <t>Lloyds Opening bank balances (approx)</t>
  </si>
  <si>
    <t>Lloyds Closing bank balances (approx)</t>
  </si>
  <si>
    <t>Admin costs including expenses, website hosting, audits</t>
  </si>
  <si>
    <t>SSE Wayleaves</t>
  </si>
  <si>
    <t>CIL Funds</t>
  </si>
  <si>
    <t>Net Unrestricted Reserves EOY</t>
  </si>
  <si>
    <t>Contingent Liabilities/Reserves</t>
  </si>
  <si>
    <t>Year</t>
  </si>
  <si>
    <t xml:space="preserve">Precept </t>
  </si>
  <si>
    <t>2021/2022</t>
  </si>
  <si>
    <t>(estimated)</t>
  </si>
  <si>
    <t>2020/2021</t>
  </si>
  <si>
    <t>2019/2020</t>
  </si>
  <si>
    <t>2018/2019</t>
  </si>
  <si>
    <t>2017/2018</t>
  </si>
  <si>
    <t>2016/2017</t>
  </si>
  <si>
    <t>2015/2016</t>
  </si>
  <si>
    <t>2014/2015</t>
  </si>
  <si>
    <t>2022/2023</t>
  </si>
  <si>
    <t>Precept Amount £</t>
  </si>
  <si>
    <t>Band D House cost £</t>
  </si>
  <si>
    <t>AED</t>
  </si>
  <si>
    <t>VAT</t>
  </si>
  <si>
    <t>Staff</t>
  </si>
  <si>
    <t>Admin</t>
  </si>
  <si>
    <t>Open Sp</t>
  </si>
  <si>
    <t>Add O/S</t>
  </si>
  <si>
    <t>Lighting</t>
  </si>
  <si>
    <t>Subs</t>
  </si>
  <si>
    <t>Village H</t>
  </si>
  <si>
    <t>Misc</t>
  </si>
  <si>
    <t>Total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</si>
  <si>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</si>
  <si>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</si>
  <si>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</si>
  <si>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</si>
  <si>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</si>
  <si>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</si>
  <si>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</si>
  <si>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</si>
  <si>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</si>
  <si>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</si>
  <si>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</si>
  <si>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</si>
  <si>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Total Exp.</t>
  </si>
  <si>
    <t>Balance</t>
  </si>
  <si>
    <t>Budget</t>
  </si>
  <si>
    <t xml:space="preserve">Reserve </t>
  </si>
  <si>
    <t>Church Wall Fund</t>
  </si>
  <si>
    <t>Frieth village play area</t>
  </si>
  <si>
    <t>CIL</t>
  </si>
  <si>
    <t xml:space="preserve">AED </t>
  </si>
  <si>
    <t>Op bal</t>
  </si>
  <si>
    <t>Other inc</t>
  </si>
  <si>
    <t>VAT refund</t>
  </si>
  <si>
    <t xml:space="preserve">Reserves </t>
  </si>
  <si>
    <t xml:space="preserve">Unrestricted Reserves </t>
  </si>
  <si>
    <t>2025/2026 £</t>
  </si>
  <si>
    <t>2027/2028</t>
  </si>
  <si>
    <t xml:space="preserve">Hambleden </t>
  </si>
  <si>
    <t>Parking</t>
  </si>
  <si>
    <t>Costs</t>
  </si>
  <si>
    <t>Toilet</t>
  </si>
  <si>
    <t>Hambleden Parking</t>
  </si>
  <si>
    <t>2023/2024</t>
  </si>
  <si>
    <t>Notes</t>
  </si>
  <si>
    <t>Usually made from Film Fund</t>
  </si>
  <si>
    <t>Cannot be predicted</t>
  </si>
  <si>
    <t>Hambleden Dene Parking (ringfenced)</t>
  </si>
  <si>
    <t>2028/2029</t>
  </si>
  <si>
    <t>2024/2025</t>
  </si>
  <si>
    <t>Remain the same</t>
  </si>
  <si>
    <t>Ellery Rise (meadow)</t>
  </si>
  <si>
    <t>Ellery Rise (playing field)</t>
  </si>
  <si>
    <t>Climate change activities</t>
  </si>
  <si>
    <t>Hambleden Dene</t>
  </si>
  <si>
    <t>Ellery Rise</t>
  </si>
  <si>
    <t>Banking charges</t>
  </si>
  <si>
    <t>Open Spaces - grass maintenance contract</t>
  </si>
  <si>
    <t xml:space="preserve">Other more specific budget lines utilised. Reduced. </t>
  </si>
  <si>
    <t>Staff costs including overtime payment, NI contributions</t>
  </si>
  <si>
    <t>Remains the same, no increase planned</t>
  </si>
  <si>
    <t>Increased pay scale, pension contributions and NI contributions</t>
  </si>
  <si>
    <t xml:space="preserve">Total Spent (rounded) </t>
  </si>
  <si>
    <t>VAT Reclaim</t>
  </si>
  <si>
    <t>Band D house cost</t>
  </si>
  <si>
    <t>2026/2027 £</t>
  </si>
  <si>
    <t xml:space="preserve">HAMBLEDEN PARISH COUNCIL 2026/27 Budget </t>
  </si>
  <si>
    <t>2029/2030</t>
  </si>
  <si>
    <t>2025/2026</t>
  </si>
  <si>
    <t>Final sum for contract not yet known</t>
  </si>
  <si>
    <t>% change from 2025/2026</t>
  </si>
  <si>
    <t xml:space="preserve">Climate </t>
  </si>
  <si>
    <t>Insurance</t>
  </si>
  <si>
    <t>Election</t>
  </si>
  <si>
    <t>Playing Field</t>
  </si>
  <si>
    <t>Meadow</t>
  </si>
  <si>
    <t>Change</t>
  </si>
  <si>
    <t>Devolved services; SSE wayleave</t>
  </si>
  <si>
    <t xml:space="preserve">Allows for newer councillor training; changes to legislation </t>
  </si>
  <si>
    <t>Funds in reserve for any needs. Grass cutting to be done</t>
  </si>
  <si>
    <t>Likely need to replace more equipment, reaching end of life; hedge cutting needed; grass cutting included in Open Spaces</t>
  </si>
  <si>
    <t>Ongoing payment to FVS for maintenance; hedge cutting needed</t>
  </si>
  <si>
    <t>Reduced as no spend previous year</t>
  </si>
  <si>
    <t>Charges for accounts introduced - less cost now using internet banking</t>
  </si>
  <si>
    <t>Allowing  just over 10% for inflation from 25/26 rate</t>
  </si>
  <si>
    <t>New contract needed, increases likely</t>
  </si>
  <si>
    <t>Assuming all kept, slight increase for SLCC and BMKALC, new Rural Services Network subs</t>
  </si>
  <si>
    <t>Hambleden Parish Council Actual Expenditure against budget  2025 2026 Year End Estimate</t>
  </si>
  <si>
    <t xml:space="preserve">Insurance </t>
  </si>
  <si>
    <t>Lots of fixes needed this year</t>
  </si>
  <si>
    <t>Always something additional! Storms have meant more tree works needed</t>
  </si>
  <si>
    <t>Allows for additonal meetings that may be needed</t>
  </si>
  <si>
    <t>Kept in reserve - 3 new sets of pads required this year</t>
  </si>
  <si>
    <t>Election Costs</t>
  </si>
  <si>
    <t xml:space="preserve"> 2025/2026 was £67.23</t>
  </si>
  <si>
    <t>VAT not included hence disparity with YE estimated spend</t>
  </si>
  <si>
    <t>Election now called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</si>
</sst>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&quot;£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5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7" fontId="4" fillId="0" borderId="0" xfId="0" applyNumberFormat="1" applyFont="1"/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/>
    <xf numFmtId="165" fontId="4" fillId="0" borderId="6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7" fillId="0" borderId="8" xfId="1" applyNumberFormat="1" applyFont="1" applyBorder="1" applyAlignment="1">
      <alignment horizontal="center"/>
    </xf>
    <xf numFmtId="165" fontId="4" fillId="0" borderId="0" xfId="1" applyNumberFormat="1" applyFont="1" applyBorder="1" applyAlignment="1"/>
    <xf numFmtId="165" fontId="4" fillId="0" borderId="5" xfId="1" applyNumberFormat="1" applyFont="1" applyBorder="1" applyAlignment="1"/>
    <xf numFmtId="165" fontId="4" fillId="0" borderId="1" xfId="1" applyNumberFormat="1" applyFont="1" applyFill="1" applyBorder="1" applyAlignment="1">
      <alignment horizontal="center"/>
    </xf>
    <xf numFmtId="165" fontId="4" fillId="0" borderId="6" xfId="1" applyNumberFormat="1" applyFont="1" applyFill="1" applyBorder="1" applyAlignment="1">
      <alignment horizontal="center"/>
    </xf>
    <xf numFmtId="165" fontId="4" fillId="0" borderId="10" xfId="1" applyNumberFormat="1" applyFont="1" applyBorder="1" applyAlignment="1">
      <alignment horizontal="center"/>
    </xf>
    <xf numFmtId="165" fontId="4" fillId="0" borderId="10" xfId="1" applyNumberFormat="1" applyFont="1" applyBorder="1" applyAlignment="1"/>
    <xf numFmtId="0" fontId="8" fillId="0" borderId="0" xfId="0" applyFont="1"/>
    <xf numFmtId="165" fontId="7" fillId="0" borderId="0" xfId="1" applyNumberFormat="1" applyFont="1" applyBorder="1" applyAlignment="1">
      <alignment horizontal="center"/>
    </xf>
    <xf numFmtId="165" fontId="7" fillId="0" borderId="5" xfId="1" applyNumberFormat="1" applyFont="1" applyBorder="1" applyAlignment="1">
      <alignment horizontal="center"/>
    </xf>
    <xf numFmtId="41" fontId="4" fillId="0" borderId="4" xfId="1" applyNumberFormat="1" applyFont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165" fontId="7" fillId="0" borderId="9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7" fillId="0" borderId="12" xfId="1" applyNumberFormat="1" applyFont="1" applyBorder="1" applyAlignment="1">
      <alignment horizontal="center"/>
    </xf>
    <xf numFmtId="165" fontId="7" fillId="0" borderId="11" xfId="1" applyNumberFormat="1" applyFont="1" applyBorder="1" applyAlignment="1">
      <alignment horizontal="center"/>
    </xf>
    <xf numFmtId="0" fontId="9" fillId="0" borderId="0" xfId="0" applyFont="1"/>
    <xf numFmtId="165" fontId="4" fillId="2" borderId="6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7" fillId="2" borderId="8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165" fontId="7" fillId="2" borderId="12" xfId="1" applyNumberFormat="1" applyFont="1" applyFill="1" applyBorder="1" applyAlignment="1">
      <alignment horizontal="center"/>
    </xf>
    <xf numFmtId="165" fontId="7" fillId="2" borderId="11" xfId="1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5" xfId="1" applyNumberFormat="1" applyFont="1" applyFill="1" applyBorder="1" applyAlignment="1">
      <alignment horizontal="center"/>
    </xf>
    <xf numFmtId="165" fontId="4" fillId="0" borderId="10" xfId="1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6" fontId="4" fillId="0" borderId="0" xfId="0" applyNumberFormat="1" applyFont="1"/>
    <xf numFmtId="8" fontId="4" fillId="0" borderId="0" xfId="0" applyNumberFormat="1" applyFont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/>
    <xf numFmtId="4" fontId="4" fillId="0" borderId="0" xfId="0" applyNumberFormat="1" applyFont="1"/>
    <xf numFmtId="0" fontId="10" fillId="0" borderId="0" xfId="0" applyFont="1"/>
    <xf numFmtId="0" fontId="11" fillId="0" borderId="0" xfId="0" applyFont="1"/>
    <xf numFmtId="43" fontId="10" fillId="0" borderId="0" xfId="0" applyNumberFormat="1" applyFont="1"/>
    <xf numFmtId="43" fontId="11" fillId="0" borderId="0" xfId="0" applyNumberFormat="1" applyFont="1"/>
    <xf numFmtId="43" fontId="0" fillId="0" borderId="0" xfId="0" applyNumberFormat="1"/>
    <xf numFmtId="43" fontId="12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43" fontId="16" fillId="0" borderId="0" xfId="0" applyNumberFormat="1" applyFont="1"/>
    <xf numFmtId="43" fontId="11" fillId="0" borderId="0" xfId="0" applyNumberFormat="1" applyFont="1" applyAlignment="1">
      <alignment shrinkToFit="1"/>
    </xf>
    <xf numFmtId="43" fontId="10" fillId="0" borderId="0" xfId="0" applyNumberFormat="1" applyFont="1" applyAlignment="1">
      <alignment shrinkToFit="1"/>
    </xf>
    <xf numFmtId="0" fontId="19" fillId="0" borderId="0" xfId="0" applyFont="1"/>
    <xf numFmtId="2" fontId="19" fillId="0" borderId="0" xfId="0" applyNumberFormat="1" applyFont="1" applyAlignment="1">
      <alignment shrinkToFit="1"/>
    </xf>
    <xf numFmtId="0" fontId="20" fillId="0" borderId="0" xfId="0" applyFont="1"/>
    <xf numFmtId="0" fontId="4" fillId="2" borderId="1" xfId="0" applyFont="1" applyFill="1" applyBorder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19" fillId="0" borderId="0" xfId="0" applyFont="1" applyAlignment="1">
      <alignment wrapText="1"/>
    </xf>
    <xf numFmtId="43" fontId="21" fillId="0" borderId="0" xfId="0" applyNumberFormat="1" applyFont="1"/>
    <xf numFmtId="0" fontId="22" fillId="0" borderId="0" xfId="0" applyFont="1" applyAlignment="1">
      <alignment horizontal="justify" vertical="center" wrapText="1"/>
    </xf>
    <xf numFmtId="43" fontId="23" fillId="0" borderId="0" xfId="0" applyNumberFormat="1" applyFont="1"/>
    <xf numFmtId="0" fontId="23" fillId="0" borderId="0" xfId="0" applyFont="1"/>
    <xf numFmtId="43" fontId="24" fillId="0" borderId="0" xfId="0" applyNumberFormat="1" applyFont="1"/>
    <xf numFmtId="0" fontId="24" fillId="0" borderId="0" xfId="0" applyFont="1"/>
    <xf numFmtId="0" fontId="25" fillId="0" borderId="0" xfId="0" applyFont="1"/>
    <xf numFmtId="44" fontId="0" fillId="0" borderId="0" xfId="0" applyNumberFormat="1"/>
    <xf numFmtId="4" fontId="4" fillId="0" borderId="0" xfId="0" applyNumberFormat="1" applyFont="1" applyAlignment="1">
      <alignment horizontal="center"/>
    </xf>
    <xf numFmtId="0" fontId="12" fillId="0" borderId="0" xfId="0" applyFont="1"/>
    <xf numFmtId="166" fontId="20" fillId="0" borderId="0" xfId="0" applyNumberFormat="1" applyFont="1" applyAlignment="1">
      <alignment horizontal="center"/>
    </xf>
    <xf numFmtId="0" fontId="26" fillId="0" borderId="0" xfId="0" applyFont="1"/>
    <xf numFmtId="40" fontId="14" fillId="0" borderId="0" xfId="0" applyNumberFormat="1" applyFont="1"/>
    <xf numFmtId="40" fontId="13" fillId="0" borderId="0" xfId="0" applyNumberFormat="1" applyFont="1"/>
    <xf numFmtId="40" fontId="15" fillId="0" borderId="0" xfId="0" applyNumberFormat="1" applyFont="1"/>
    <xf numFmtId="40" fontId="25" fillId="0" borderId="0" xfId="0" applyNumberFormat="1" applyFont="1"/>
    <xf numFmtId="165" fontId="20" fillId="0" borderId="6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0" fontId="27" fillId="0" borderId="0" xfId="0" applyFont="1"/>
    <xf numFmtId="44" fontId="1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4"/>
  <sheetViews>
    <sheetView tabSelected="1" zoomScale="80" zoomScaleNormal="80" workbookViewId="0">
      <selection activeCell="A12" sqref="A12"/>
    </sheetView>
  </sheetViews>
  <sheetFormatPr defaultColWidth="8.9296875" defaultRowHeight="13.5" x14ac:dyDescent="0.35"/>
  <cols>
    <col min="1" max="1" width="55.59765625" style="3" customWidth="1"/>
    <col min="2" max="2" width="15" style="3" bestFit="1" customWidth="1"/>
    <col min="3" max="3" width="16.33203125" style="3" bestFit="1" customWidth="1"/>
    <col min="4" max="4" width="15.46484375" style="3" bestFit="1" customWidth="1"/>
    <col min="5" max="5" width="20.33203125" style="3" customWidth="1"/>
    <col min="6" max="8" width="15.53125" style="3" bestFit="1" customWidth="1"/>
    <col min="9" max="9" width="1.06640625" style="3" customWidth="1"/>
    <col min="10" max="33" width="8.9296875" style="3"/>
    <col min="34" max="16384" width="8.9296875" style="1"/>
  </cols>
  <sheetData>
    <row r="1" spans="1:33" ht="15" x14ac:dyDescent="0.4">
      <c r="A1" s="4" t="s">
        <v>117</v>
      </c>
      <c r="B1" s="4"/>
      <c r="C1" s="4"/>
      <c r="D1" s="4"/>
    </row>
    <row r="2" spans="1:33" x14ac:dyDescent="0.35">
      <c r="A2" s="5"/>
      <c r="J2" s="3" t="s">
        <v>95</v>
      </c>
      <c r="AG2" s="1"/>
    </row>
    <row r="3" spans="1:33" x14ac:dyDescent="0.35">
      <c r="B3" s="6" t="s">
        <v>6</v>
      </c>
      <c r="C3" s="7" t="s">
        <v>20</v>
      </c>
      <c r="D3" s="8" t="s">
        <v>12</v>
      </c>
      <c r="E3" s="64" t="s">
        <v>26</v>
      </c>
      <c r="F3" s="6" t="s">
        <v>10</v>
      </c>
      <c r="G3" s="6" t="s">
        <v>10</v>
      </c>
      <c r="H3" s="6" t="s">
        <v>10</v>
      </c>
      <c r="AG3" s="1"/>
    </row>
    <row r="4" spans="1:33" x14ac:dyDescent="0.35">
      <c r="B4" s="9" t="s">
        <v>119</v>
      </c>
      <c r="C4" s="9" t="s">
        <v>87</v>
      </c>
      <c r="D4" s="10" t="s">
        <v>13</v>
      </c>
      <c r="E4" s="64" t="s">
        <v>116</v>
      </c>
      <c r="F4" s="11" t="s">
        <v>88</v>
      </c>
      <c r="G4" s="11" t="s">
        <v>99</v>
      </c>
      <c r="H4" s="11" t="s">
        <v>118</v>
      </c>
      <c r="AG4" s="1"/>
    </row>
    <row r="5" spans="1:33" ht="13.9" x14ac:dyDescent="0.4">
      <c r="A5" s="12" t="s">
        <v>1</v>
      </c>
      <c r="B5" s="13"/>
      <c r="C5" s="13"/>
      <c r="D5" s="13"/>
      <c r="E5" s="33"/>
      <c r="F5" s="13"/>
      <c r="G5" s="13"/>
      <c r="H5" s="13"/>
      <c r="AG5" s="1"/>
    </row>
    <row r="6" spans="1:33" x14ac:dyDescent="0.35">
      <c r="A6" s="3" t="s">
        <v>0</v>
      </c>
      <c r="B6" s="14">
        <v>57000</v>
      </c>
      <c r="C6" s="14">
        <v>57000</v>
      </c>
      <c r="D6" s="13">
        <f>C6-B6</f>
        <v>0</v>
      </c>
      <c r="E6" s="34">
        <v>57000</v>
      </c>
      <c r="F6" s="14">
        <v>58000</v>
      </c>
      <c r="G6" s="14">
        <v>59000</v>
      </c>
      <c r="H6" s="14">
        <v>60000</v>
      </c>
      <c r="AG6" s="1"/>
    </row>
    <row r="7" spans="1:33" x14ac:dyDescent="0.35">
      <c r="A7" s="3" t="s">
        <v>17</v>
      </c>
      <c r="B7" s="14">
        <v>1583</v>
      </c>
      <c r="C7" s="14">
        <v>2225.94</v>
      </c>
      <c r="D7" s="13"/>
      <c r="E7" s="34">
        <v>2225.94</v>
      </c>
      <c r="F7" s="14">
        <v>2225.94</v>
      </c>
      <c r="G7" s="14">
        <v>2226</v>
      </c>
      <c r="H7" s="14">
        <v>2226</v>
      </c>
      <c r="J7" s="3" t="s">
        <v>120</v>
      </c>
    </row>
    <row r="8" spans="1:33" x14ac:dyDescent="0.35">
      <c r="A8" s="3" t="s">
        <v>15</v>
      </c>
      <c r="B8" s="14">
        <v>0</v>
      </c>
      <c r="C8" s="14">
        <v>0</v>
      </c>
      <c r="D8" s="13">
        <f>C8-B8</f>
        <v>0</v>
      </c>
      <c r="E8" s="34">
        <v>0</v>
      </c>
      <c r="F8" s="14">
        <v>0</v>
      </c>
      <c r="G8" s="14">
        <v>0</v>
      </c>
      <c r="H8" s="14">
        <v>0</v>
      </c>
      <c r="J8" s="3" t="s">
        <v>97</v>
      </c>
    </row>
    <row r="9" spans="1:33" x14ac:dyDescent="0.35">
      <c r="A9" s="3" t="s">
        <v>33</v>
      </c>
      <c r="B9" s="14">
        <v>2</v>
      </c>
      <c r="C9" s="14">
        <v>2</v>
      </c>
      <c r="D9" s="14"/>
      <c r="E9" s="34">
        <v>2</v>
      </c>
      <c r="F9" s="14">
        <v>2</v>
      </c>
      <c r="G9" s="14">
        <v>2</v>
      </c>
      <c r="H9" s="14">
        <v>2</v>
      </c>
    </row>
    <row r="10" spans="1:33" x14ac:dyDescent="0.35">
      <c r="A10" s="3" t="s">
        <v>114</v>
      </c>
      <c r="B10" s="14"/>
      <c r="C10" s="14">
        <v>5161</v>
      </c>
      <c r="D10" s="14"/>
      <c r="E10" s="34"/>
      <c r="F10" s="14"/>
      <c r="G10" s="14"/>
      <c r="H10" s="14"/>
    </row>
    <row r="11" spans="1:33" s="2" customFormat="1" ht="14.25" thickBot="1" x14ac:dyDescent="0.45">
      <c r="A11" s="12" t="s">
        <v>7</v>
      </c>
      <c r="B11" s="31">
        <f t="shared" ref="B11:H11" si="0">SUM(B5:B10)</f>
        <v>58585</v>
      </c>
      <c r="C11" s="31">
        <f t="shared" si="0"/>
        <v>64388.94</v>
      </c>
      <c r="D11" s="31">
        <f t="shared" si="0"/>
        <v>0</v>
      </c>
      <c r="E11" s="39">
        <f t="shared" si="0"/>
        <v>59227.94</v>
      </c>
      <c r="F11" s="31">
        <f t="shared" si="0"/>
        <v>60227.94</v>
      </c>
      <c r="G11" s="31">
        <f t="shared" si="0"/>
        <v>61228</v>
      </c>
      <c r="H11" s="31">
        <f t="shared" si="0"/>
        <v>62228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13.9" thickTop="1" x14ac:dyDescent="0.35">
      <c r="B12" s="15"/>
      <c r="C12" s="15"/>
      <c r="D12" s="17"/>
      <c r="E12" s="43"/>
      <c r="F12" s="15"/>
      <c r="G12" s="15"/>
      <c r="H12" s="15"/>
    </row>
    <row r="13" spans="1:33" ht="13.9" x14ac:dyDescent="0.4">
      <c r="A13" s="12" t="s">
        <v>2</v>
      </c>
      <c r="B13" s="15"/>
      <c r="C13" s="15"/>
      <c r="D13" s="18"/>
      <c r="E13" s="43"/>
      <c r="F13" s="15"/>
      <c r="G13" s="15"/>
      <c r="H13" s="15"/>
    </row>
    <row r="14" spans="1:33" x14ac:dyDescent="0.35">
      <c r="A14" s="3" t="s">
        <v>110</v>
      </c>
      <c r="B14" s="19">
        <v>17000</v>
      </c>
      <c r="C14" s="14">
        <v>16240</v>
      </c>
      <c r="D14" s="13">
        <f t="shared" ref="D14:D31" si="1">C14-B14</f>
        <v>-760</v>
      </c>
      <c r="E14" s="34">
        <v>17100</v>
      </c>
      <c r="F14" s="14">
        <f>+E14*1.01</f>
        <v>17271</v>
      </c>
      <c r="G14" s="14">
        <f t="shared" ref="F14:H26" si="2">+F14*1.01</f>
        <v>17443.71</v>
      </c>
      <c r="H14" s="14">
        <f t="shared" si="2"/>
        <v>17618.147099999998</v>
      </c>
      <c r="J14" s="3" t="s">
        <v>112</v>
      </c>
    </row>
    <row r="15" spans="1:33" x14ac:dyDescent="0.35">
      <c r="A15" s="3" t="s">
        <v>32</v>
      </c>
      <c r="B15" s="19">
        <v>1500</v>
      </c>
      <c r="C15" s="14">
        <v>2065</v>
      </c>
      <c r="D15" s="83">
        <f t="shared" si="1"/>
        <v>565</v>
      </c>
      <c r="E15" s="34">
        <v>1500</v>
      </c>
      <c r="F15" s="14">
        <f>+E15*1.01</f>
        <v>1515</v>
      </c>
      <c r="G15" s="14">
        <f t="shared" si="2"/>
        <v>1530.15</v>
      </c>
      <c r="H15" s="14">
        <f t="shared" si="2"/>
        <v>1545.4515000000001</v>
      </c>
    </row>
    <row r="16" spans="1:33" x14ac:dyDescent="0.35">
      <c r="A16" s="3" t="s">
        <v>107</v>
      </c>
      <c r="B16" s="19">
        <v>160</v>
      </c>
      <c r="C16" s="14">
        <v>70</v>
      </c>
      <c r="D16" s="13">
        <f t="shared" si="1"/>
        <v>-90</v>
      </c>
      <c r="E16" s="34">
        <v>100</v>
      </c>
      <c r="F16" s="14">
        <f>+E16*1.01</f>
        <v>101</v>
      </c>
      <c r="G16" s="14">
        <f t="shared" si="2"/>
        <v>102.01</v>
      </c>
      <c r="H16" s="14">
        <f t="shared" si="2"/>
        <v>103.0301</v>
      </c>
      <c r="J16" s="3" t="s">
        <v>134</v>
      </c>
    </row>
    <row r="17" spans="1:10" x14ac:dyDescent="0.35">
      <c r="A17" s="3" t="s">
        <v>139</v>
      </c>
      <c r="B17" s="19">
        <v>1250</v>
      </c>
      <c r="C17" s="14">
        <v>896</v>
      </c>
      <c r="D17" s="13">
        <f t="shared" si="1"/>
        <v>-354</v>
      </c>
      <c r="E17" s="34">
        <v>1000</v>
      </c>
      <c r="F17" s="14">
        <f>+E17*1.01</f>
        <v>1010</v>
      </c>
      <c r="G17" s="14">
        <f t="shared" si="2"/>
        <v>1020.1</v>
      </c>
      <c r="H17" s="14">
        <f t="shared" si="2"/>
        <v>1030.3009999999999</v>
      </c>
      <c r="J17" s="3" t="s">
        <v>135</v>
      </c>
    </row>
    <row r="18" spans="1:10" x14ac:dyDescent="0.35">
      <c r="A18" s="3" t="s">
        <v>14</v>
      </c>
      <c r="B18" s="19">
        <v>500</v>
      </c>
      <c r="C18" s="14">
        <v>500</v>
      </c>
      <c r="D18" s="13">
        <f t="shared" si="1"/>
        <v>0</v>
      </c>
      <c r="E18" s="34">
        <v>500</v>
      </c>
      <c r="F18" s="14">
        <v>500</v>
      </c>
      <c r="G18" s="14">
        <v>500</v>
      </c>
      <c r="H18" s="14">
        <v>500</v>
      </c>
      <c r="J18" s="3" t="s">
        <v>111</v>
      </c>
    </row>
    <row r="19" spans="1:10" x14ac:dyDescent="0.35">
      <c r="A19" s="3" t="s">
        <v>108</v>
      </c>
      <c r="B19" s="19">
        <v>13875</v>
      </c>
      <c r="C19" s="14">
        <v>13875</v>
      </c>
      <c r="D19" s="13">
        <f t="shared" si="1"/>
        <v>0</v>
      </c>
      <c r="E19" s="34">
        <v>15000</v>
      </c>
      <c r="F19" s="14">
        <f>+E19*1.05</f>
        <v>15750</v>
      </c>
      <c r="G19" s="14">
        <f>+F19*1.05</f>
        <v>16537.5</v>
      </c>
      <c r="H19" s="14">
        <f>+G19*1.05</f>
        <v>17364.375</v>
      </c>
      <c r="J19" s="3" t="s">
        <v>136</v>
      </c>
    </row>
    <row r="20" spans="1:10" x14ac:dyDescent="0.35">
      <c r="A20" s="3" t="s">
        <v>18</v>
      </c>
      <c r="B20" s="19">
        <v>5000</v>
      </c>
      <c r="C20" s="14">
        <v>5790</v>
      </c>
      <c r="D20" s="83">
        <f t="shared" si="1"/>
        <v>790</v>
      </c>
      <c r="E20" s="34">
        <v>6000</v>
      </c>
      <c r="F20" s="14">
        <f t="shared" si="2"/>
        <v>6060</v>
      </c>
      <c r="G20" s="14">
        <f t="shared" si="2"/>
        <v>6120.6</v>
      </c>
      <c r="H20" s="14">
        <f t="shared" si="2"/>
        <v>6181.8060000000005</v>
      </c>
      <c r="J20" s="3" t="s">
        <v>141</v>
      </c>
    </row>
    <row r="21" spans="1:10" x14ac:dyDescent="0.35">
      <c r="A21" s="3" t="s">
        <v>19</v>
      </c>
      <c r="B21" s="19">
        <v>4000</v>
      </c>
      <c r="C21" s="19">
        <v>3550</v>
      </c>
      <c r="D21" s="20">
        <f>C21-B21</f>
        <v>-450</v>
      </c>
      <c r="E21" s="34">
        <v>4000</v>
      </c>
      <c r="F21" s="14">
        <f t="shared" ref="F21:H22" si="3">+E21*1.01</f>
        <v>4040</v>
      </c>
      <c r="G21" s="14">
        <f t="shared" si="3"/>
        <v>4080.4</v>
      </c>
      <c r="H21" s="14">
        <f t="shared" si="3"/>
        <v>4121.2039999999997</v>
      </c>
      <c r="J21" s="3" t="s">
        <v>101</v>
      </c>
    </row>
    <row r="22" spans="1:10" x14ac:dyDescent="0.35">
      <c r="A22" s="3" t="s">
        <v>3</v>
      </c>
      <c r="B22" s="19">
        <v>550</v>
      </c>
      <c r="C22" s="14">
        <v>590</v>
      </c>
      <c r="D22" s="83">
        <f>C22-B22</f>
        <v>40</v>
      </c>
      <c r="E22" s="34">
        <v>630</v>
      </c>
      <c r="F22" s="14">
        <f t="shared" si="3"/>
        <v>636.29999999999995</v>
      </c>
      <c r="G22" s="14">
        <f t="shared" si="3"/>
        <v>642.66300000000001</v>
      </c>
      <c r="H22" s="14">
        <f t="shared" si="3"/>
        <v>649.08963000000006</v>
      </c>
      <c r="J22" s="3" t="s">
        <v>137</v>
      </c>
    </row>
    <row r="23" spans="1:10" x14ac:dyDescent="0.35">
      <c r="A23" s="3" t="s">
        <v>16</v>
      </c>
      <c r="B23" s="19">
        <v>500</v>
      </c>
      <c r="C23" s="14">
        <v>509</v>
      </c>
      <c r="D23" s="83">
        <f>C23-B23</f>
        <v>9</v>
      </c>
      <c r="E23" s="34">
        <v>450</v>
      </c>
      <c r="F23" s="14">
        <f t="shared" si="2"/>
        <v>454.5</v>
      </c>
      <c r="G23" s="14">
        <f t="shared" si="2"/>
        <v>459.04500000000002</v>
      </c>
      <c r="H23" s="14">
        <f t="shared" si="2"/>
        <v>463.63545000000005</v>
      </c>
      <c r="J23" s="3" t="s">
        <v>142</v>
      </c>
    </row>
    <row r="24" spans="1:10" x14ac:dyDescent="0.35">
      <c r="A24" s="3" t="s">
        <v>4</v>
      </c>
      <c r="B24" s="19">
        <v>400</v>
      </c>
      <c r="C24" s="14">
        <v>17</v>
      </c>
      <c r="D24" s="13">
        <f t="shared" si="1"/>
        <v>-383</v>
      </c>
      <c r="E24" s="34">
        <v>300</v>
      </c>
      <c r="F24" s="14">
        <f t="shared" si="2"/>
        <v>303</v>
      </c>
      <c r="G24" s="14">
        <f t="shared" si="2"/>
        <v>306.03000000000003</v>
      </c>
      <c r="H24" s="14">
        <f t="shared" si="2"/>
        <v>309.09030000000001</v>
      </c>
      <c r="J24" s="3" t="s">
        <v>129</v>
      </c>
    </row>
    <row r="25" spans="1:10" x14ac:dyDescent="0.35">
      <c r="A25" s="3" t="s">
        <v>5</v>
      </c>
      <c r="B25" s="19">
        <v>300</v>
      </c>
      <c r="C25" s="14">
        <v>150</v>
      </c>
      <c r="D25" s="13">
        <f t="shared" si="1"/>
        <v>-150</v>
      </c>
      <c r="E25" s="34">
        <v>300</v>
      </c>
      <c r="F25" s="14">
        <v>300</v>
      </c>
      <c r="G25" s="14">
        <v>300</v>
      </c>
      <c r="H25" s="14">
        <v>300</v>
      </c>
      <c r="J25" s="3" t="s">
        <v>96</v>
      </c>
    </row>
    <row r="26" spans="1:10" x14ac:dyDescent="0.35">
      <c r="A26" s="3" t="s">
        <v>21</v>
      </c>
      <c r="B26" s="19">
        <v>1500</v>
      </c>
      <c r="C26" s="14">
        <v>1090</v>
      </c>
      <c r="D26" s="13">
        <f t="shared" si="1"/>
        <v>-410</v>
      </c>
      <c r="E26" s="34">
        <v>1500</v>
      </c>
      <c r="F26" s="14">
        <f t="shared" si="2"/>
        <v>1515</v>
      </c>
      <c r="G26" s="14">
        <f t="shared" si="2"/>
        <v>1530.15</v>
      </c>
      <c r="H26" s="14">
        <f t="shared" si="2"/>
        <v>1545.4515000000001</v>
      </c>
      <c r="J26" s="3" t="s">
        <v>109</v>
      </c>
    </row>
    <row r="27" spans="1:10" x14ac:dyDescent="0.35">
      <c r="A27" s="3" t="s">
        <v>25</v>
      </c>
      <c r="B27" s="19">
        <v>250</v>
      </c>
      <c r="C27" s="14">
        <v>150</v>
      </c>
      <c r="D27" s="14">
        <f t="shared" si="1"/>
        <v>-100</v>
      </c>
      <c r="E27" s="34">
        <v>400</v>
      </c>
      <c r="F27" s="14">
        <v>250</v>
      </c>
      <c r="G27" s="14">
        <v>250</v>
      </c>
      <c r="H27" s="14">
        <v>250</v>
      </c>
      <c r="J27" s="3" t="s">
        <v>143</v>
      </c>
    </row>
    <row r="28" spans="1:10" x14ac:dyDescent="0.35">
      <c r="A28" s="3" t="s">
        <v>144</v>
      </c>
      <c r="B28" s="19">
        <v>500</v>
      </c>
      <c r="C28" s="14">
        <v>2007</v>
      </c>
      <c r="D28" s="84">
        <f t="shared" si="1"/>
        <v>1507</v>
      </c>
      <c r="E28" s="34">
        <v>3700</v>
      </c>
      <c r="F28" s="14">
        <v>0</v>
      </c>
      <c r="G28" s="14">
        <v>0</v>
      </c>
      <c r="H28" s="14">
        <v>0</v>
      </c>
      <c r="J28" s="3" t="s">
        <v>147</v>
      </c>
    </row>
    <row r="29" spans="1:10" x14ac:dyDescent="0.35">
      <c r="A29" s="3" t="s">
        <v>28</v>
      </c>
      <c r="B29" s="19">
        <v>2500</v>
      </c>
      <c r="C29" s="14">
        <v>2711</v>
      </c>
      <c r="D29" s="84">
        <f t="shared" si="1"/>
        <v>211</v>
      </c>
      <c r="E29" s="34">
        <v>2500</v>
      </c>
      <c r="F29" s="14">
        <f>+E29*1.01</f>
        <v>2525</v>
      </c>
      <c r="G29" s="14">
        <f>+F29*1.01</f>
        <v>2550.25</v>
      </c>
      <c r="H29" s="14">
        <f>+G29*1.01</f>
        <v>2575.7525000000001</v>
      </c>
      <c r="J29" s="3" t="s">
        <v>140</v>
      </c>
    </row>
    <row r="30" spans="1:10" x14ac:dyDescent="0.35">
      <c r="A30" s="3" t="s">
        <v>29</v>
      </c>
      <c r="B30" s="19">
        <v>1501</v>
      </c>
      <c r="C30" s="14">
        <v>299</v>
      </c>
      <c r="D30" s="14">
        <f t="shared" si="1"/>
        <v>-1202</v>
      </c>
      <c r="E30" s="34">
        <v>1501</v>
      </c>
      <c r="F30" s="14">
        <v>1501</v>
      </c>
      <c r="G30" s="14">
        <f t="shared" ref="G30:H33" si="4">+F30*1.01</f>
        <v>1516.01</v>
      </c>
      <c r="H30" s="14">
        <f t="shared" si="4"/>
        <v>1531.1701</v>
      </c>
      <c r="J30" s="3" t="s">
        <v>130</v>
      </c>
    </row>
    <row r="31" spans="1:10" x14ac:dyDescent="0.35">
      <c r="A31" s="3" t="s">
        <v>103</v>
      </c>
      <c r="B31" s="19">
        <v>4000</v>
      </c>
      <c r="C31" s="14">
        <v>492</v>
      </c>
      <c r="D31" s="14">
        <f t="shared" si="1"/>
        <v>-3508</v>
      </c>
      <c r="E31" s="34">
        <v>4000</v>
      </c>
      <c r="F31" s="14">
        <f>E31*1.01</f>
        <v>4040</v>
      </c>
      <c r="G31" s="14">
        <f t="shared" si="4"/>
        <v>4080.4</v>
      </c>
      <c r="H31" s="14">
        <f t="shared" si="4"/>
        <v>4121.2039999999997</v>
      </c>
      <c r="J31" s="3" t="s">
        <v>131</v>
      </c>
    </row>
    <row r="32" spans="1:10" x14ac:dyDescent="0.35">
      <c r="A32" s="3" t="s">
        <v>102</v>
      </c>
      <c r="B32" s="19">
        <v>2000</v>
      </c>
      <c r="C32" s="14">
        <v>2000</v>
      </c>
      <c r="D32" s="14">
        <f>C32-B32</f>
        <v>0</v>
      </c>
      <c r="E32" s="34">
        <v>2500</v>
      </c>
      <c r="F32" s="14">
        <f t="shared" ref="F32:F33" si="5">E32*1.01</f>
        <v>2525</v>
      </c>
      <c r="G32" s="14">
        <f t="shared" si="4"/>
        <v>2550.25</v>
      </c>
      <c r="H32" s="14">
        <f t="shared" si="4"/>
        <v>2575.7525000000001</v>
      </c>
      <c r="J32" s="3" t="s">
        <v>132</v>
      </c>
    </row>
    <row r="33" spans="1:10" x14ac:dyDescent="0.35">
      <c r="A33" s="3" t="s">
        <v>104</v>
      </c>
      <c r="B33" s="19">
        <v>1000</v>
      </c>
      <c r="C33" s="14">
        <v>0</v>
      </c>
      <c r="D33" s="14">
        <v>0</v>
      </c>
      <c r="E33" s="34">
        <v>500</v>
      </c>
      <c r="F33" s="14">
        <f t="shared" si="5"/>
        <v>505</v>
      </c>
      <c r="G33" s="14">
        <f t="shared" si="4"/>
        <v>510.05</v>
      </c>
      <c r="H33" s="14">
        <f t="shared" si="4"/>
        <v>515.15049999999997</v>
      </c>
      <c r="J33" s="3" t="s">
        <v>133</v>
      </c>
    </row>
    <row r="34" spans="1:10" ht="14.25" thickBot="1" x14ac:dyDescent="0.45">
      <c r="A34" s="12" t="s">
        <v>9</v>
      </c>
      <c r="B34" s="31">
        <f t="shared" ref="B34:H34" si="6">SUM(B14:B33)</f>
        <v>58286</v>
      </c>
      <c r="C34" s="31">
        <f t="shared" si="6"/>
        <v>53001</v>
      </c>
      <c r="D34" s="31">
        <f t="shared" si="6"/>
        <v>-4285</v>
      </c>
      <c r="E34" s="39">
        <f t="shared" si="6"/>
        <v>63481</v>
      </c>
      <c r="F34" s="31">
        <f t="shared" si="6"/>
        <v>60801.8</v>
      </c>
      <c r="G34" s="31">
        <f t="shared" si="6"/>
        <v>62029.318000000007</v>
      </c>
      <c r="H34" s="31">
        <f t="shared" si="6"/>
        <v>63300.611180000007</v>
      </c>
      <c r="J34" s="3" t="s">
        <v>146</v>
      </c>
    </row>
    <row r="35" spans="1:10" ht="14.65" thickTop="1" thickBot="1" x14ac:dyDescent="0.45">
      <c r="A35" s="12"/>
      <c r="B35" s="21"/>
      <c r="C35" s="21"/>
      <c r="D35" s="22"/>
      <c r="E35" s="42"/>
      <c r="F35" s="21"/>
      <c r="G35" s="21"/>
      <c r="H35" s="21"/>
    </row>
    <row r="36" spans="1:10" ht="14.25" thickBot="1" x14ac:dyDescent="0.45">
      <c r="A36" s="12" t="s">
        <v>8</v>
      </c>
      <c r="B36" s="16">
        <f t="shared" ref="B36:H36" si="7">B11-B34</f>
        <v>299</v>
      </c>
      <c r="C36" s="16">
        <f t="shared" si="7"/>
        <v>11387.940000000002</v>
      </c>
      <c r="D36" s="16">
        <f t="shared" si="7"/>
        <v>4285</v>
      </c>
      <c r="E36" s="35">
        <f t="shared" si="7"/>
        <v>-4253.0599999999977</v>
      </c>
      <c r="F36" s="16">
        <f t="shared" si="7"/>
        <v>-573.86000000000058</v>
      </c>
      <c r="G36" s="16">
        <f t="shared" si="7"/>
        <v>-801.31800000000658</v>
      </c>
      <c r="H36" s="16">
        <f t="shared" si="7"/>
        <v>-1072.6111800000072</v>
      </c>
    </row>
    <row r="37" spans="1:10" ht="14.25" thickTop="1" x14ac:dyDescent="0.4">
      <c r="A37" s="23"/>
      <c r="B37" s="24"/>
      <c r="C37" s="24"/>
      <c r="D37" s="24"/>
      <c r="E37" s="40"/>
      <c r="F37" s="24"/>
      <c r="G37" s="24"/>
      <c r="H37" s="24"/>
    </row>
    <row r="38" spans="1:10" ht="13.9" x14ac:dyDescent="0.4">
      <c r="A38" s="12" t="s">
        <v>11</v>
      </c>
      <c r="B38" s="25"/>
      <c r="C38" s="25"/>
      <c r="D38" s="24"/>
      <c r="E38" s="41"/>
      <c r="F38" s="25"/>
      <c r="G38" s="25"/>
      <c r="H38" s="25"/>
    </row>
    <row r="39" spans="1:10" x14ac:dyDescent="0.35">
      <c r="A39" s="3" t="s">
        <v>30</v>
      </c>
      <c r="B39" s="14"/>
      <c r="C39" s="14">
        <v>62000</v>
      </c>
      <c r="D39" s="14"/>
      <c r="E39" s="34">
        <f>C40</f>
        <v>73387.94</v>
      </c>
      <c r="F39" s="14">
        <f>E40</f>
        <v>69134.880000000005</v>
      </c>
      <c r="G39" s="14">
        <f>F40</f>
        <v>68561.02</v>
      </c>
      <c r="H39" s="14">
        <f>G40</f>
        <v>67759.70199999999</v>
      </c>
    </row>
    <row r="40" spans="1:10" ht="13.9" thickBot="1" x14ac:dyDescent="0.4">
      <c r="A40" s="3" t="s">
        <v>31</v>
      </c>
      <c r="B40" s="26"/>
      <c r="C40" s="26">
        <f>C39+C11-C34</f>
        <v>73387.94</v>
      </c>
      <c r="D40" s="27"/>
      <c r="E40" s="36">
        <f>E39+E11-E34</f>
        <v>69134.880000000005</v>
      </c>
      <c r="F40" s="27">
        <f>F39+F11-F34</f>
        <v>68561.02</v>
      </c>
      <c r="G40" s="27">
        <f>G39+G11-G34</f>
        <v>67759.70199999999</v>
      </c>
      <c r="H40" s="27">
        <f>H39+H11-H34</f>
        <v>66687.090819999983</v>
      </c>
    </row>
    <row r="41" spans="1:10" ht="14.25" thickTop="1" x14ac:dyDescent="0.4">
      <c r="A41" s="23"/>
      <c r="B41" s="28"/>
      <c r="C41" s="24"/>
      <c r="D41" s="24"/>
      <c r="E41" s="40"/>
      <c r="F41" s="28"/>
      <c r="G41" s="28"/>
      <c r="H41" s="28"/>
    </row>
    <row r="42" spans="1:10" ht="13.9" x14ac:dyDescent="0.4">
      <c r="A42" s="12" t="s">
        <v>36</v>
      </c>
      <c r="B42" s="24"/>
      <c r="C42" s="24"/>
      <c r="D42" s="24"/>
      <c r="E42" s="40"/>
      <c r="F42" s="24"/>
      <c r="G42" s="24"/>
      <c r="H42" s="24"/>
    </row>
    <row r="43" spans="1:10" x14ac:dyDescent="0.35">
      <c r="A43" s="3" t="s">
        <v>22</v>
      </c>
      <c r="B43" s="14">
        <v>20000</v>
      </c>
      <c r="C43" s="14">
        <v>20000</v>
      </c>
      <c r="D43" s="14">
        <v>0</v>
      </c>
      <c r="E43" s="34">
        <v>20000</v>
      </c>
      <c r="F43" s="14">
        <v>20000</v>
      </c>
      <c r="G43" s="14">
        <v>20000</v>
      </c>
      <c r="H43" s="14">
        <v>20000</v>
      </c>
    </row>
    <row r="44" spans="1:10" x14ac:dyDescent="0.35">
      <c r="A44" s="3" t="s">
        <v>24</v>
      </c>
      <c r="B44" s="14">
        <v>3000</v>
      </c>
      <c r="C44" s="14">
        <v>0</v>
      </c>
      <c r="D44" s="14">
        <v>0</v>
      </c>
      <c r="E44" s="34">
        <v>3000</v>
      </c>
      <c r="F44" s="14">
        <v>3000</v>
      </c>
      <c r="G44" s="14">
        <v>3000</v>
      </c>
      <c r="H44" s="14">
        <v>3000</v>
      </c>
    </row>
    <row r="45" spans="1:10" x14ac:dyDescent="0.35">
      <c r="A45" s="3" t="s">
        <v>98</v>
      </c>
      <c r="B45" s="14">
        <v>912</v>
      </c>
      <c r="C45" s="14">
        <v>216</v>
      </c>
      <c r="D45" s="14">
        <v>0</v>
      </c>
      <c r="E45" s="34">
        <v>696</v>
      </c>
      <c r="F45" s="14"/>
      <c r="G45" s="14"/>
      <c r="H45" s="14"/>
    </row>
    <row r="46" spans="1:10" x14ac:dyDescent="0.35">
      <c r="A46" s="3" t="s">
        <v>27</v>
      </c>
      <c r="B46" s="14">
        <v>500</v>
      </c>
      <c r="C46" s="14">
        <v>500</v>
      </c>
      <c r="D46" s="14">
        <v>0</v>
      </c>
      <c r="E46" s="34">
        <v>500</v>
      </c>
      <c r="F46" s="14">
        <v>650</v>
      </c>
      <c r="G46" s="14">
        <v>650</v>
      </c>
      <c r="H46" s="14">
        <v>650</v>
      </c>
    </row>
    <row r="47" spans="1:10" x14ac:dyDescent="0.35">
      <c r="A47" s="3" t="s">
        <v>34</v>
      </c>
      <c r="B47" s="14">
        <v>6618</v>
      </c>
      <c r="C47" s="14">
        <v>2964</v>
      </c>
      <c r="D47" s="14">
        <v>0</v>
      </c>
      <c r="E47" s="34">
        <v>3654</v>
      </c>
      <c r="F47" s="14">
        <v>3654</v>
      </c>
      <c r="G47" s="14">
        <v>3654</v>
      </c>
      <c r="H47" s="14">
        <v>3654</v>
      </c>
    </row>
    <row r="48" spans="1:10" ht="13.9" x14ac:dyDescent="0.4">
      <c r="A48" s="3" t="s">
        <v>23</v>
      </c>
      <c r="B48" s="29">
        <f>SUM(B43:B47)</f>
        <v>31030</v>
      </c>
      <c r="C48" s="29">
        <f>SUM(C43:C47)</f>
        <v>23680</v>
      </c>
      <c r="D48" s="29"/>
      <c r="E48" s="37">
        <f>SUM(E43:E47)</f>
        <v>27850</v>
      </c>
      <c r="F48" s="29">
        <f>SUM(F43:F46)</f>
        <v>23650</v>
      </c>
      <c r="G48" s="29">
        <f>SUM(G43:G46)</f>
        <v>23650</v>
      </c>
      <c r="H48" s="29">
        <f>SUM(H43:H46)</f>
        <v>23650</v>
      </c>
    </row>
    <row r="49" spans="1:8" ht="14.25" thickBot="1" x14ac:dyDescent="0.45">
      <c r="B49" s="30"/>
      <c r="C49" s="30"/>
      <c r="D49" s="30"/>
      <c r="E49" s="38"/>
      <c r="F49" s="30"/>
      <c r="G49" s="30"/>
      <c r="H49" s="30"/>
    </row>
    <row r="50" spans="1:8" ht="14.25" thickBot="1" x14ac:dyDescent="0.45">
      <c r="A50" s="12" t="s">
        <v>35</v>
      </c>
      <c r="B50" s="31"/>
      <c r="C50" s="31">
        <f>C40-C48</f>
        <v>49707.94</v>
      </c>
      <c r="D50" s="31"/>
      <c r="E50" s="39">
        <f>E40-E48</f>
        <v>41284.880000000005</v>
      </c>
      <c r="F50" s="31">
        <f>F40-F48</f>
        <v>44911.020000000004</v>
      </c>
      <c r="G50" s="31">
        <f>G40-G48</f>
        <v>44109.70199999999</v>
      </c>
      <c r="H50" s="31">
        <f>H40-H48</f>
        <v>43037.090819999983</v>
      </c>
    </row>
    <row r="51" spans="1:8" ht="14.25" thickTop="1" x14ac:dyDescent="0.4">
      <c r="A51" s="12"/>
      <c r="B51" s="24"/>
      <c r="C51" s="24"/>
      <c r="D51" s="24"/>
      <c r="E51" s="40"/>
      <c r="F51" s="24"/>
      <c r="G51" s="24"/>
      <c r="H51" s="24"/>
    </row>
    <row r="52" spans="1:8" ht="15" x14ac:dyDescent="0.4">
      <c r="E52" s="32"/>
      <c r="F52" s="32"/>
      <c r="G52" s="32"/>
      <c r="H52" s="32"/>
    </row>
    <row r="53" spans="1:8" ht="15" x14ac:dyDescent="0.4">
      <c r="A53" s="32"/>
      <c r="B53" s="32"/>
      <c r="C53" s="32"/>
      <c r="D53" s="32"/>
      <c r="E53" s="32"/>
      <c r="F53" s="32"/>
      <c r="G53" s="32"/>
      <c r="H53" s="32"/>
    </row>
    <row r="54" spans="1:8" ht="15" x14ac:dyDescent="0.4">
      <c r="A54" s="32"/>
      <c r="B54" s="32"/>
      <c r="C54" s="32"/>
      <c r="D54" s="32"/>
      <c r="E54" s="32"/>
      <c r="F54" s="32"/>
      <c r="G54" s="32"/>
      <c r="H54" s="32"/>
    </row>
    <row r="55" spans="1:8" ht="15" x14ac:dyDescent="0.4">
      <c r="A55" s="32"/>
      <c r="B55" s="32"/>
      <c r="C55" s="32"/>
      <c r="D55" s="32"/>
      <c r="E55" s="32"/>
      <c r="F55" s="32"/>
      <c r="G55" s="32"/>
      <c r="H55" s="32"/>
    </row>
    <row r="56" spans="1:8" ht="15" x14ac:dyDescent="0.4">
      <c r="A56" s="32"/>
      <c r="B56" s="32"/>
      <c r="C56" s="32"/>
      <c r="D56" s="32"/>
      <c r="E56" s="32"/>
      <c r="F56" s="32"/>
      <c r="G56" s="32"/>
      <c r="H56" s="32"/>
    </row>
    <row r="57" spans="1:8" ht="15" x14ac:dyDescent="0.4">
      <c r="A57" s="32"/>
      <c r="B57" s="32"/>
      <c r="C57" s="32"/>
      <c r="D57" s="32"/>
      <c r="E57" s="32"/>
      <c r="F57" s="32"/>
      <c r="G57" s="32"/>
      <c r="H57" s="32"/>
    </row>
    <row r="58" spans="1:8" ht="15" x14ac:dyDescent="0.4">
      <c r="A58" s="32"/>
      <c r="B58" s="32"/>
      <c r="C58" s="32"/>
      <c r="D58" s="32"/>
      <c r="E58" s="32"/>
      <c r="F58" s="32"/>
      <c r="G58" s="32"/>
      <c r="H58" s="32"/>
    </row>
    <row r="59" spans="1:8" ht="15" x14ac:dyDescent="0.4">
      <c r="A59" s="32"/>
      <c r="B59" s="32"/>
      <c r="C59" s="32"/>
      <c r="D59" s="32"/>
      <c r="E59" s="32"/>
      <c r="F59" s="32"/>
      <c r="G59" s="32"/>
      <c r="H59" s="32"/>
    </row>
    <row r="60" spans="1:8" ht="15" x14ac:dyDescent="0.4">
      <c r="A60" s="32"/>
      <c r="B60" s="32"/>
      <c r="C60" s="32"/>
      <c r="D60" s="32"/>
      <c r="E60" s="32"/>
      <c r="F60" s="32"/>
      <c r="G60" s="32"/>
      <c r="H60" s="32"/>
    </row>
    <row r="61" spans="1:8" ht="15" x14ac:dyDescent="0.4">
      <c r="A61" s="32"/>
      <c r="B61" s="32"/>
      <c r="C61" s="32"/>
      <c r="D61" s="32"/>
      <c r="E61" s="32"/>
      <c r="F61" s="32"/>
      <c r="G61" s="32"/>
      <c r="H61" s="32"/>
    </row>
    <row r="62" spans="1:8" ht="15" x14ac:dyDescent="0.4">
      <c r="A62" s="32"/>
      <c r="B62" s="32"/>
      <c r="C62" s="32"/>
      <c r="D62" s="32"/>
      <c r="E62" s="32"/>
      <c r="F62" s="32"/>
      <c r="G62" s="32"/>
      <c r="H62" s="32"/>
    </row>
    <row r="63" spans="1:8" ht="15" x14ac:dyDescent="0.4">
      <c r="A63" s="32"/>
      <c r="B63" s="32"/>
      <c r="C63" s="32"/>
      <c r="D63" s="32"/>
      <c r="E63" s="32"/>
      <c r="F63" s="32"/>
      <c r="G63" s="32"/>
      <c r="H63" s="32"/>
    </row>
    <row r="64" spans="1:8" ht="15" x14ac:dyDescent="0.4">
      <c r="A64" s="32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C81D7-6DC9-44C4-84B6-83B167CB0741}">
  <sheetPr>
    <pageSetUpPr fitToPage="1"/>
  </sheetPr>
  <dimension ref="A1:U50"/>
  <sheetViews>
    <sheetView workbookViewId="0">
      <selection activeCell="U27" sqref="U27"/>
    </sheetView>
  </sheetViews>
  <sheetFormatPr defaultRowHeight="14.25" x14ac:dyDescent="0.45"/>
  <cols>
    <col min="1" max="1" width="7.59765625" customWidth="1"/>
    <col min="2" max="2" width="9" style="51" bestFit="1" customWidth="1"/>
    <col min="3" max="3" width="9.19921875" bestFit="1" customWidth="1"/>
    <col min="4" max="5" width="8.19921875" bestFit="1" customWidth="1"/>
    <col min="6" max="6" width="7.9296875" bestFit="1" customWidth="1"/>
    <col min="7" max="7" width="7.33203125" bestFit="1" customWidth="1"/>
    <col min="8" max="8" width="7.1328125" bestFit="1" customWidth="1"/>
    <col min="9" max="9" width="7.59765625" customWidth="1"/>
    <col min="10" max="10" width="7.73046875" customWidth="1"/>
    <col min="11" max="11" width="8.53125" bestFit="1" customWidth="1"/>
    <col min="12" max="12" width="7.33203125" bestFit="1" customWidth="1"/>
    <col min="13" max="13" width="8.59765625" customWidth="1"/>
    <col min="14" max="14" width="7.73046875" customWidth="1"/>
    <col min="15" max="15" width="8.19921875" bestFit="1" customWidth="1"/>
    <col min="16" max="16" width="8.19921875" customWidth="1"/>
    <col min="17" max="17" width="8.19921875" bestFit="1" customWidth="1"/>
    <col min="257" max="257" width="7.59765625" customWidth="1"/>
    <col min="258" max="258" width="9" bestFit="1" customWidth="1"/>
    <col min="259" max="259" width="9.19921875" bestFit="1" customWidth="1"/>
    <col min="260" max="261" width="8.19921875" bestFit="1" customWidth="1"/>
    <col min="262" max="262" width="7.53125" customWidth="1"/>
    <col min="263" max="263" width="7.33203125" bestFit="1" customWidth="1"/>
    <col min="264" max="264" width="6.06640625" customWidth="1"/>
    <col min="265" max="265" width="7.59765625" customWidth="1"/>
    <col min="266" max="266" width="7.73046875" customWidth="1"/>
    <col min="267" max="267" width="6.46484375" bestFit="1" customWidth="1"/>
    <col min="268" max="268" width="8.53125" bestFit="1" customWidth="1"/>
    <col min="269" max="269" width="7.33203125" bestFit="1" customWidth="1"/>
    <col min="270" max="270" width="8.59765625" customWidth="1"/>
    <col min="271" max="271" width="7.73046875" customWidth="1"/>
    <col min="272" max="273" width="8.19921875" bestFit="1" customWidth="1"/>
    <col min="513" max="513" width="7.59765625" customWidth="1"/>
    <col min="514" max="514" width="9" bestFit="1" customWidth="1"/>
    <col min="515" max="515" width="9.19921875" bestFit="1" customWidth="1"/>
    <col min="516" max="517" width="8.19921875" bestFit="1" customWidth="1"/>
    <col min="518" max="518" width="7.53125" customWidth="1"/>
    <col min="519" max="519" width="7.33203125" bestFit="1" customWidth="1"/>
    <col min="520" max="520" width="6.06640625" customWidth="1"/>
    <col min="521" max="521" width="7.59765625" customWidth="1"/>
    <col min="522" max="522" width="7.73046875" customWidth="1"/>
    <col min="523" max="523" width="6.46484375" bestFit="1" customWidth="1"/>
    <col min="524" max="524" width="8.53125" bestFit="1" customWidth="1"/>
    <col min="525" max="525" width="7.33203125" bestFit="1" customWidth="1"/>
    <col min="526" max="526" width="8.59765625" customWidth="1"/>
    <col min="527" max="527" width="7.73046875" customWidth="1"/>
    <col min="528" max="529" width="8.19921875" bestFit="1" customWidth="1"/>
    <col min="769" max="769" width="7.59765625" customWidth="1"/>
    <col min="770" max="770" width="9" bestFit="1" customWidth="1"/>
    <col min="771" max="771" width="9.19921875" bestFit="1" customWidth="1"/>
    <col min="772" max="773" width="8.19921875" bestFit="1" customWidth="1"/>
    <col min="774" max="774" width="7.53125" customWidth="1"/>
    <col min="775" max="775" width="7.33203125" bestFit="1" customWidth="1"/>
    <col min="776" max="776" width="6.06640625" customWidth="1"/>
    <col min="777" max="777" width="7.59765625" customWidth="1"/>
    <col min="778" max="778" width="7.73046875" customWidth="1"/>
    <col min="779" max="779" width="6.46484375" bestFit="1" customWidth="1"/>
    <col min="780" max="780" width="8.53125" bestFit="1" customWidth="1"/>
    <col min="781" max="781" width="7.33203125" bestFit="1" customWidth="1"/>
    <col min="782" max="782" width="8.59765625" customWidth="1"/>
    <col min="783" max="783" width="7.73046875" customWidth="1"/>
    <col min="784" max="785" width="8.19921875" bestFit="1" customWidth="1"/>
    <col min="1025" max="1025" width="7.59765625" customWidth="1"/>
    <col min="1026" max="1026" width="9" bestFit="1" customWidth="1"/>
    <col min="1027" max="1027" width="9.19921875" bestFit="1" customWidth="1"/>
    <col min="1028" max="1029" width="8.19921875" bestFit="1" customWidth="1"/>
    <col min="1030" max="1030" width="7.53125" customWidth="1"/>
    <col min="1031" max="1031" width="7.33203125" bestFit="1" customWidth="1"/>
    <col min="1032" max="1032" width="6.06640625" customWidth="1"/>
    <col min="1033" max="1033" width="7.59765625" customWidth="1"/>
    <col min="1034" max="1034" width="7.73046875" customWidth="1"/>
    <col min="1035" max="1035" width="6.46484375" bestFit="1" customWidth="1"/>
    <col min="1036" max="1036" width="8.53125" bestFit="1" customWidth="1"/>
    <col min="1037" max="1037" width="7.33203125" bestFit="1" customWidth="1"/>
    <col min="1038" max="1038" width="8.59765625" customWidth="1"/>
    <col min="1039" max="1039" width="7.73046875" customWidth="1"/>
    <col min="1040" max="1041" width="8.19921875" bestFit="1" customWidth="1"/>
    <col min="1281" max="1281" width="7.59765625" customWidth="1"/>
    <col min="1282" max="1282" width="9" bestFit="1" customWidth="1"/>
    <col min="1283" max="1283" width="9.19921875" bestFit="1" customWidth="1"/>
    <col min="1284" max="1285" width="8.19921875" bestFit="1" customWidth="1"/>
    <col min="1286" max="1286" width="7.53125" customWidth="1"/>
    <col min="1287" max="1287" width="7.33203125" bestFit="1" customWidth="1"/>
    <col min="1288" max="1288" width="6.06640625" customWidth="1"/>
    <col min="1289" max="1289" width="7.59765625" customWidth="1"/>
    <col min="1290" max="1290" width="7.73046875" customWidth="1"/>
    <col min="1291" max="1291" width="6.46484375" bestFit="1" customWidth="1"/>
    <col min="1292" max="1292" width="8.53125" bestFit="1" customWidth="1"/>
    <col min="1293" max="1293" width="7.33203125" bestFit="1" customWidth="1"/>
    <col min="1294" max="1294" width="8.59765625" customWidth="1"/>
    <col min="1295" max="1295" width="7.73046875" customWidth="1"/>
    <col min="1296" max="1297" width="8.19921875" bestFit="1" customWidth="1"/>
    <col min="1537" max="1537" width="7.59765625" customWidth="1"/>
    <col min="1538" max="1538" width="9" bestFit="1" customWidth="1"/>
    <col min="1539" max="1539" width="9.19921875" bestFit="1" customWidth="1"/>
    <col min="1540" max="1541" width="8.19921875" bestFit="1" customWidth="1"/>
    <col min="1542" max="1542" width="7.53125" customWidth="1"/>
    <col min="1543" max="1543" width="7.33203125" bestFit="1" customWidth="1"/>
    <col min="1544" max="1544" width="6.06640625" customWidth="1"/>
    <col min="1545" max="1545" width="7.59765625" customWidth="1"/>
    <col min="1546" max="1546" width="7.73046875" customWidth="1"/>
    <col min="1547" max="1547" width="6.46484375" bestFit="1" customWidth="1"/>
    <col min="1548" max="1548" width="8.53125" bestFit="1" customWidth="1"/>
    <col min="1549" max="1549" width="7.33203125" bestFit="1" customWidth="1"/>
    <col min="1550" max="1550" width="8.59765625" customWidth="1"/>
    <col min="1551" max="1551" width="7.73046875" customWidth="1"/>
    <col min="1552" max="1553" width="8.19921875" bestFit="1" customWidth="1"/>
    <col min="1793" max="1793" width="7.59765625" customWidth="1"/>
    <col min="1794" max="1794" width="9" bestFit="1" customWidth="1"/>
    <col min="1795" max="1795" width="9.19921875" bestFit="1" customWidth="1"/>
    <col min="1796" max="1797" width="8.19921875" bestFit="1" customWidth="1"/>
    <col min="1798" max="1798" width="7.53125" customWidth="1"/>
    <col min="1799" max="1799" width="7.33203125" bestFit="1" customWidth="1"/>
    <col min="1800" max="1800" width="6.06640625" customWidth="1"/>
    <col min="1801" max="1801" width="7.59765625" customWidth="1"/>
    <col min="1802" max="1802" width="7.73046875" customWidth="1"/>
    <col min="1803" max="1803" width="6.46484375" bestFit="1" customWidth="1"/>
    <col min="1804" max="1804" width="8.53125" bestFit="1" customWidth="1"/>
    <col min="1805" max="1805" width="7.33203125" bestFit="1" customWidth="1"/>
    <col min="1806" max="1806" width="8.59765625" customWidth="1"/>
    <col min="1807" max="1807" width="7.73046875" customWidth="1"/>
    <col min="1808" max="1809" width="8.19921875" bestFit="1" customWidth="1"/>
    <col min="2049" max="2049" width="7.59765625" customWidth="1"/>
    <col min="2050" max="2050" width="9" bestFit="1" customWidth="1"/>
    <col min="2051" max="2051" width="9.19921875" bestFit="1" customWidth="1"/>
    <col min="2052" max="2053" width="8.19921875" bestFit="1" customWidth="1"/>
    <col min="2054" max="2054" width="7.53125" customWidth="1"/>
    <col min="2055" max="2055" width="7.33203125" bestFit="1" customWidth="1"/>
    <col min="2056" max="2056" width="6.06640625" customWidth="1"/>
    <col min="2057" max="2057" width="7.59765625" customWidth="1"/>
    <col min="2058" max="2058" width="7.73046875" customWidth="1"/>
    <col min="2059" max="2059" width="6.46484375" bestFit="1" customWidth="1"/>
    <col min="2060" max="2060" width="8.53125" bestFit="1" customWidth="1"/>
    <col min="2061" max="2061" width="7.33203125" bestFit="1" customWidth="1"/>
    <col min="2062" max="2062" width="8.59765625" customWidth="1"/>
    <col min="2063" max="2063" width="7.73046875" customWidth="1"/>
    <col min="2064" max="2065" width="8.19921875" bestFit="1" customWidth="1"/>
    <col min="2305" max="2305" width="7.59765625" customWidth="1"/>
    <col min="2306" max="2306" width="9" bestFit="1" customWidth="1"/>
    <col min="2307" max="2307" width="9.19921875" bestFit="1" customWidth="1"/>
    <col min="2308" max="2309" width="8.19921875" bestFit="1" customWidth="1"/>
    <col min="2310" max="2310" width="7.53125" customWidth="1"/>
    <col min="2311" max="2311" width="7.33203125" bestFit="1" customWidth="1"/>
    <col min="2312" max="2312" width="6.06640625" customWidth="1"/>
    <col min="2313" max="2313" width="7.59765625" customWidth="1"/>
    <col min="2314" max="2314" width="7.73046875" customWidth="1"/>
    <col min="2315" max="2315" width="6.46484375" bestFit="1" customWidth="1"/>
    <col min="2316" max="2316" width="8.53125" bestFit="1" customWidth="1"/>
    <col min="2317" max="2317" width="7.33203125" bestFit="1" customWidth="1"/>
    <col min="2318" max="2318" width="8.59765625" customWidth="1"/>
    <col min="2319" max="2319" width="7.73046875" customWidth="1"/>
    <col min="2320" max="2321" width="8.19921875" bestFit="1" customWidth="1"/>
    <col min="2561" max="2561" width="7.59765625" customWidth="1"/>
    <col min="2562" max="2562" width="9" bestFit="1" customWidth="1"/>
    <col min="2563" max="2563" width="9.19921875" bestFit="1" customWidth="1"/>
    <col min="2564" max="2565" width="8.19921875" bestFit="1" customWidth="1"/>
    <col min="2566" max="2566" width="7.53125" customWidth="1"/>
    <col min="2567" max="2567" width="7.33203125" bestFit="1" customWidth="1"/>
    <col min="2568" max="2568" width="6.06640625" customWidth="1"/>
    <col min="2569" max="2569" width="7.59765625" customWidth="1"/>
    <col min="2570" max="2570" width="7.73046875" customWidth="1"/>
    <col min="2571" max="2571" width="6.46484375" bestFit="1" customWidth="1"/>
    <col min="2572" max="2572" width="8.53125" bestFit="1" customWidth="1"/>
    <col min="2573" max="2573" width="7.33203125" bestFit="1" customWidth="1"/>
    <col min="2574" max="2574" width="8.59765625" customWidth="1"/>
    <col min="2575" max="2575" width="7.73046875" customWidth="1"/>
    <col min="2576" max="2577" width="8.19921875" bestFit="1" customWidth="1"/>
    <col min="2817" max="2817" width="7.59765625" customWidth="1"/>
    <col min="2818" max="2818" width="9" bestFit="1" customWidth="1"/>
    <col min="2819" max="2819" width="9.19921875" bestFit="1" customWidth="1"/>
    <col min="2820" max="2821" width="8.19921875" bestFit="1" customWidth="1"/>
    <col min="2822" max="2822" width="7.53125" customWidth="1"/>
    <col min="2823" max="2823" width="7.33203125" bestFit="1" customWidth="1"/>
    <col min="2824" max="2824" width="6.06640625" customWidth="1"/>
    <col min="2825" max="2825" width="7.59765625" customWidth="1"/>
    <col min="2826" max="2826" width="7.73046875" customWidth="1"/>
    <col min="2827" max="2827" width="6.46484375" bestFit="1" customWidth="1"/>
    <col min="2828" max="2828" width="8.53125" bestFit="1" customWidth="1"/>
    <col min="2829" max="2829" width="7.33203125" bestFit="1" customWidth="1"/>
    <col min="2830" max="2830" width="8.59765625" customWidth="1"/>
    <col min="2831" max="2831" width="7.73046875" customWidth="1"/>
    <col min="2832" max="2833" width="8.19921875" bestFit="1" customWidth="1"/>
    <col min="3073" max="3073" width="7.59765625" customWidth="1"/>
    <col min="3074" max="3074" width="9" bestFit="1" customWidth="1"/>
    <col min="3075" max="3075" width="9.19921875" bestFit="1" customWidth="1"/>
    <col min="3076" max="3077" width="8.19921875" bestFit="1" customWidth="1"/>
    <col min="3078" max="3078" width="7.53125" customWidth="1"/>
    <col min="3079" max="3079" width="7.33203125" bestFit="1" customWidth="1"/>
    <col min="3080" max="3080" width="6.06640625" customWidth="1"/>
    <col min="3081" max="3081" width="7.59765625" customWidth="1"/>
    <col min="3082" max="3082" width="7.73046875" customWidth="1"/>
    <col min="3083" max="3083" width="6.46484375" bestFit="1" customWidth="1"/>
    <col min="3084" max="3084" width="8.53125" bestFit="1" customWidth="1"/>
    <col min="3085" max="3085" width="7.33203125" bestFit="1" customWidth="1"/>
    <col min="3086" max="3086" width="8.59765625" customWidth="1"/>
    <col min="3087" max="3087" width="7.73046875" customWidth="1"/>
    <col min="3088" max="3089" width="8.19921875" bestFit="1" customWidth="1"/>
    <col min="3329" max="3329" width="7.59765625" customWidth="1"/>
    <col min="3330" max="3330" width="9" bestFit="1" customWidth="1"/>
    <col min="3331" max="3331" width="9.19921875" bestFit="1" customWidth="1"/>
    <col min="3332" max="3333" width="8.19921875" bestFit="1" customWidth="1"/>
    <col min="3334" max="3334" width="7.53125" customWidth="1"/>
    <col min="3335" max="3335" width="7.33203125" bestFit="1" customWidth="1"/>
    <col min="3336" max="3336" width="6.06640625" customWidth="1"/>
    <col min="3337" max="3337" width="7.59765625" customWidth="1"/>
    <col min="3338" max="3338" width="7.73046875" customWidth="1"/>
    <col min="3339" max="3339" width="6.46484375" bestFit="1" customWidth="1"/>
    <col min="3340" max="3340" width="8.53125" bestFit="1" customWidth="1"/>
    <col min="3341" max="3341" width="7.33203125" bestFit="1" customWidth="1"/>
    <col min="3342" max="3342" width="8.59765625" customWidth="1"/>
    <col min="3343" max="3343" width="7.73046875" customWidth="1"/>
    <col min="3344" max="3345" width="8.19921875" bestFit="1" customWidth="1"/>
    <col min="3585" max="3585" width="7.59765625" customWidth="1"/>
    <col min="3586" max="3586" width="9" bestFit="1" customWidth="1"/>
    <col min="3587" max="3587" width="9.19921875" bestFit="1" customWidth="1"/>
    <col min="3588" max="3589" width="8.19921875" bestFit="1" customWidth="1"/>
    <col min="3590" max="3590" width="7.53125" customWidth="1"/>
    <col min="3591" max="3591" width="7.33203125" bestFit="1" customWidth="1"/>
    <col min="3592" max="3592" width="6.06640625" customWidth="1"/>
    <col min="3593" max="3593" width="7.59765625" customWidth="1"/>
    <col min="3594" max="3594" width="7.73046875" customWidth="1"/>
    <col min="3595" max="3595" width="6.46484375" bestFit="1" customWidth="1"/>
    <col min="3596" max="3596" width="8.53125" bestFit="1" customWidth="1"/>
    <col min="3597" max="3597" width="7.33203125" bestFit="1" customWidth="1"/>
    <col min="3598" max="3598" width="8.59765625" customWidth="1"/>
    <col min="3599" max="3599" width="7.73046875" customWidth="1"/>
    <col min="3600" max="3601" width="8.19921875" bestFit="1" customWidth="1"/>
    <col min="3841" max="3841" width="7.59765625" customWidth="1"/>
    <col min="3842" max="3842" width="9" bestFit="1" customWidth="1"/>
    <col min="3843" max="3843" width="9.19921875" bestFit="1" customWidth="1"/>
    <col min="3844" max="3845" width="8.19921875" bestFit="1" customWidth="1"/>
    <col min="3846" max="3846" width="7.53125" customWidth="1"/>
    <col min="3847" max="3847" width="7.33203125" bestFit="1" customWidth="1"/>
    <col min="3848" max="3848" width="6.06640625" customWidth="1"/>
    <col min="3849" max="3849" width="7.59765625" customWidth="1"/>
    <col min="3850" max="3850" width="7.73046875" customWidth="1"/>
    <col min="3851" max="3851" width="6.46484375" bestFit="1" customWidth="1"/>
    <col min="3852" max="3852" width="8.53125" bestFit="1" customWidth="1"/>
    <col min="3853" max="3853" width="7.33203125" bestFit="1" customWidth="1"/>
    <col min="3854" max="3854" width="8.59765625" customWidth="1"/>
    <col min="3855" max="3855" width="7.73046875" customWidth="1"/>
    <col min="3856" max="3857" width="8.19921875" bestFit="1" customWidth="1"/>
    <col min="4097" max="4097" width="7.59765625" customWidth="1"/>
    <col min="4098" max="4098" width="9" bestFit="1" customWidth="1"/>
    <col min="4099" max="4099" width="9.19921875" bestFit="1" customWidth="1"/>
    <col min="4100" max="4101" width="8.19921875" bestFit="1" customWidth="1"/>
    <col min="4102" max="4102" width="7.53125" customWidth="1"/>
    <col min="4103" max="4103" width="7.33203125" bestFit="1" customWidth="1"/>
    <col min="4104" max="4104" width="6.06640625" customWidth="1"/>
    <col min="4105" max="4105" width="7.59765625" customWidth="1"/>
    <col min="4106" max="4106" width="7.73046875" customWidth="1"/>
    <col min="4107" max="4107" width="6.46484375" bestFit="1" customWidth="1"/>
    <col min="4108" max="4108" width="8.53125" bestFit="1" customWidth="1"/>
    <col min="4109" max="4109" width="7.33203125" bestFit="1" customWidth="1"/>
    <col min="4110" max="4110" width="8.59765625" customWidth="1"/>
    <col min="4111" max="4111" width="7.73046875" customWidth="1"/>
    <col min="4112" max="4113" width="8.19921875" bestFit="1" customWidth="1"/>
    <col min="4353" max="4353" width="7.59765625" customWidth="1"/>
    <col min="4354" max="4354" width="9" bestFit="1" customWidth="1"/>
    <col min="4355" max="4355" width="9.19921875" bestFit="1" customWidth="1"/>
    <col min="4356" max="4357" width="8.19921875" bestFit="1" customWidth="1"/>
    <col min="4358" max="4358" width="7.53125" customWidth="1"/>
    <col min="4359" max="4359" width="7.33203125" bestFit="1" customWidth="1"/>
    <col min="4360" max="4360" width="6.06640625" customWidth="1"/>
    <col min="4361" max="4361" width="7.59765625" customWidth="1"/>
    <col min="4362" max="4362" width="7.73046875" customWidth="1"/>
    <col min="4363" max="4363" width="6.46484375" bestFit="1" customWidth="1"/>
    <col min="4364" max="4364" width="8.53125" bestFit="1" customWidth="1"/>
    <col min="4365" max="4365" width="7.33203125" bestFit="1" customWidth="1"/>
    <col min="4366" max="4366" width="8.59765625" customWidth="1"/>
    <col min="4367" max="4367" width="7.73046875" customWidth="1"/>
    <col min="4368" max="4369" width="8.19921875" bestFit="1" customWidth="1"/>
    <col min="4609" max="4609" width="7.59765625" customWidth="1"/>
    <col min="4610" max="4610" width="9" bestFit="1" customWidth="1"/>
    <col min="4611" max="4611" width="9.19921875" bestFit="1" customWidth="1"/>
    <col min="4612" max="4613" width="8.19921875" bestFit="1" customWidth="1"/>
    <col min="4614" max="4614" width="7.53125" customWidth="1"/>
    <col min="4615" max="4615" width="7.33203125" bestFit="1" customWidth="1"/>
    <col min="4616" max="4616" width="6.06640625" customWidth="1"/>
    <col min="4617" max="4617" width="7.59765625" customWidth="1"/>
    <col min="4618" max="4618" width="7.73046875" customWidth="1"/>
    <col min="4619" max="4619" width="6.46484375" bestFit="1" customWidth="1"/>
    <col min="4620" max="4620" width="8.53125" bestFit="1" customWidth="1"/>
    <col min="4621" max="4621" width="7.33203125" bestFit="1" customWidth="1"/>
    <col min="4622" max="4622" width="8.59765625" customWidth="1"/>
    <col min="4623" max="4623" width="7.73046875" customWidth="1"/>
    <col min="4624" max="4625" width="8.19921875" bestFit="1" customWidth="1"/>
    <col min="4865" max="4865" width="7.59765625" customWidth="1"/>
    <col min="4866" max="4866" width="9" bestFit="1" customWidth="1"/>
    <col min="4867" max="4867" width="9.19921875" bestFit="1" customWidth="1"/>
    <col min="4868" max="4869" width="8.19921875" bestFit="1" customWidth="1"/>
    <col min="4870" max="4870" width="7.53125" customWidth="1"/>
    <col min="4871" max="4871" width="7.33203125" bestFit="1" customWidth="1"/>
    <col min="4872" max="4872" width="6.06640625" customWidth="1"/>
    <col min="4873" max="4873" width="7.59765625" customWidth="1"/>
    <col min="4874" max="4874" width="7.73046875" customWidth="1"/>
    <col min="4875" max="4875" width="6.46484375" bestFit="1" customWidth="1"/>
    <col min="4876" max="4876" width="8.53125" bestFit="1" customWidth="1"/>
    <col min="4877" max="4877" width="7.33203125" bestFit="1" customWidth="1"/>
    <col min="4878" max="4878" width="8.59765625" customWidth="1"/>
    <col min="4879" max="4879" width="7.73046875" customWidth="1"/>
    <col min="4880" max="4881" width="8.19921875" bestFit="1" customWidth="1"/>
    <col min="5121" max="5121" width="7.59765625" customWidth="1"/>
    <col min="5122" max="5122" width="9" bestFit="1" customWidth="1"/>
    <col min="5123" max="5123" width="9.19921875" bestFit="1" customWidth="1"/>
    <col min="5124" max="5125" width="8.19921875" bestFit="1" customWidth="1"/>
    <col min="5126" max="5126" width="7.53125" customWidth="1"/>
    <col min="5127" max="5127" width="7.33203125" bestFit="1" customWidth="1"/>
    <col min="5128" max="5128" width="6.06640625" customWidth="1"/>
    <col min="5129" max="5129" width="7.59765625" customWidth="1"/>
    <col min="5130" max="5130" width="7.73046875" customWidth="1"/>
    <col min="5131" max="5131" width="6.46484375" bestFit="1" customWidth="1"/>
    <col min="5132" max="5132" width="8.53125" bestFit="1" customWidth="1"/>
    <col min="5133" max="5133" width="7.33203125" bestFit="1" customWidth="1"/>
    <col min="5134" max="5134" width="8.59765625" customWidth="1"/>
    <col min="5135" max="5135" width="7.73046875" customWidth="1"/>
    <col min="5136" max="5137" width="8.19921875" bestFit="1" customWidth="1"/>
    <col min="5377" max="5377" width="7.59765625" customWidth="1"/>
    <col min="5378" max="5378" width="9" bestFit="1" customWidth="1"/>
    <col min="5379" max="5379" width="9.19921875" bestFit="1" customWidth="1"/>
    <col min="5380" max="5381" width="8.19921875" bestFit="1" customWidth="1"/>
    <col min="5382" max="5382" width="7.53125" customWidth="1"/>
    <col min="5383" max="5383" width="7.33203125" bestFit="1" customWidth="1"/>
    <col min="5384" max="5384" width="6.06640625" customWidth="1"/>
    <col min="5385" max="5385" width="7.59765625" customWidth="1"/>
    <col min="5386" max="5386" width="7.73046875" customWidth="1"/>
    <col min="5387" max="5387" width="6.46484375" bestFit="1" customWidth="1"/>
    <col min="5388" max="5388" width="8.53125" bestFit="1" customWidth="1"/>
    <col min="5389" max="5389" width="7.33203125" bestFit="1" customWidth="1"/>
    <col min="5390" max="5390" width="8.59765625" customWidth="1"/>
    <col min="5391" max="5391" width="7.73046875" customWidth="1"/>
    <col min="5392" max="5393" width="8.19921875" bestFit="1" customWidth="1"/>
    <col min="5633" max="5633" width="7.59765625" customWidth="1"/>
    <col min="5634" max="5634" width="9" bestFit="1" customWidth="1"/>
    <col min="5635" max="5635" width="9.19921875" bestFit="1" customWidth="1"/>
    <col min="5636" max="5637" width="8.19921875" bestFit="1" customWidth="1"/>
    <col min="5638" max="5638" width="7.53125" customWidth="1"/>
    <col min="5639" max="5639" width="7.33203125" bestFit="1" customWidth="1"/>
    <col min="5640" max="5640" width="6.06640625" customWidth="1"/>
    <col min="5641" max="5641" width="7.59765625" customWidth="1"/>
    <col min="5642" max="5642" width="7.73046875" customWidth="1"/>
    <col min="5643" max="5643" width="6.46484375" bestFit="1" customWidth="1"/>
    <col min="5644" max="5644" width="8.53125" bestFit="1" customWidth="1"/>
    <col min="5645" max="5645" width="7.33203125" bestFit="1" customWidth="1"/>
    <col min="5646" max="5646" width="8.59765625" customWidth="1"/>
    <col min="5647" max="5647" width="7.73046875" customWidth="1"/>
    <col min="5648" max="5649" width="8.19921875" bestFit="1" customWidth="1"/>
    <col min="5889" max="5889" width="7.59765625" customWidth="1"/>
    <col min="5890" max="5890" width="9" bestFit="1" customWidth="1"/>
    <col min="5891" max="5891" width="9.19921875" bestFit="1" customWidth="1"/>
    <col min="5892" max="5893" width="8.19921875" bestFit="1" customWidth="1"/>
    <col min="5894" max="5894" width="7.53125" customWidth="1"/>
    <col min="5895" max="5895" width="7.33203125" bestFit="1" customWidth="1"/>
    <col min="5896" max="5896" width="6.06640625" customWidth="1"/>
    <col min="5897" max="5897" width="7.59765625" customWidth="1"/>
    <col min="5898" max="5898" width="7.73046875" customWidth="1"/>
    <col min="5899" max="5899" width="6.46484375" bestFit="1" customWidth="1"/>
    <col min="5900" max="5900" width="8.53125" bestFit="1" customWidth="1"/>
    <col min="5901" max="5901" width="7.33203125" bestFit="1" customWidth="1"/>
    <col min="5902" max="5902" width="8.59765625" customWidth="1"/>
    <col min="5903" max="5903" width="7.73046875" customWidth="1"/>
    <col min="5904" max="5905" width="8.19921875" bestFit="1" customWidth="1"/>
    <col min="6145" max="6145" width="7.59765625" customWidth="1"/>
    <col min="6146" max="6146" width="9" bestFit="1" customWidth="1"/>
    <col min="6147" max="6147" width="9.19921875" bestFit="1" customWidth="1"/>
    <col min="6148" max="6149" width="8.19921875" bestFit="1" customWidth="1"/>
    <col min="6150" max="6150" width="7.53125" customWidth="1"/>
    <col min="6151" max="6151" width="7.33203125" bestFit="1" customWidth="1"/>
    <col min="6152" max="6152" width="6.06640625" customWidth="1"/>
    <col min="6153" max="6153" width="7.59765625" customWidth="1"/>
    <col min="6154" max="6154" width="7.73046875" customWidth="1"/>
    <col min="6155" max="6155" width="6.46484375" bestFit="1" customWidth="1"/>
    <col min="6156" max="6156" width="8.53125" bestFit="1" customWidth="1"/>
    <col min="6157" max="6157" width="7.33203125" bestFit="1" customWidth="1"/>
    <col min="6158" max="6158" width="8.59765625" customWidth="1"/>
    <col min="6159" max="6159" width="7.73046875" customWidth="1"/>
    <col min="6160" max="6161" width="8.19921875" bestFit="1" customWidth="1"/>
    <col min="6401" max="6401" width="7.59765625" customWidth="1"/>
    <col min="6402" max="6402" width="9" bestFit="1" customWidth="1"/>
    <col min="6403" max="6403" width="9.19921875" bestFit="1" customWidth="1"/>
    <col min="6404" max="6405" width="8.19921875" bestFit="1" customWidth="1"/>
    <col min="6406" max="6406" width="7.53125" customWidth="1"/>
    <col min="6407" max="6407" width="7.33203125" bestFit="1" customWidth="1"/>
    <col min="6408" max="6408" width="6.06640625" customWidth="1"/>
    <col min="6409" max="6409" width="7.59765625" customWidth="1"/>
    <col min="6410" max="6410" width="7.73046875" customWidth="1"/>
    <col min="6411" max="6411" width="6.46484375" bestFit="1" customWidth="1"/>
    <col min="6412" max="6412" width="8.53125" bestFit="1" customWidth="1"/>
    <col min="6413" max="6413" width="7.33203125" bestFit="1" customWidth="1"/>
    <col min="6414" max="6414" width="8.59765625" customWidth="1"/>
    <col min="6415" max="6415" width="7.73046875" customWidth="1"/>
    <col min="6416" max="6417" width="8.19921875" bestFit="1" customWidth="1"/>
    <col min="6657" max="6657" width="7.59765625" customWidth="1"/>
    <col min="6658" max="6658" width="9" bestFit="1" customWidth="1"/>
    <col min="6659" max="6659" width="9.19921875" bestFit="1" customWidth="1"/>
    <col min="6660" max="6661" width="8.19921875" bestFit="1" customWidth="1"/>
    <col min="6662" max="6662" width="7.53125" customWidth="1"/>
    <col min="6663" max="6663" width="7.33203125" bestFit="1" customWidth="1"/>
    <col min="6664" max="6664" width="6.06640625" customWidth="1"/>
    <col min="6665" max="6665" width="7.59765625" customWidth="1"/>
    <col min="6666" max="6666" width="7.73046875" customWidth="1"/>
    <col min="6667" max="6667" width="6.46484375" bestFit="1" customWidth="1"/>
    <col min="6668" max="6668" width="8.53125" bestFit="1" customWidth="1"/>
    <col min="6669" max="6669" width="7.33203125" bestFit="1" customWidth="1"/>
    <col min="6670" max="6670" width="8.59765625" customWidth="1"/>
    <col min="6671" max="6671" width="7.73046875" customWidth="1"/>
    <col min="6672" max="6673" width="8.19921875" bestFit="1" customWidth="1"/>
    <col min="6913" max="6913" width="7.59765625" customWidth="1"/>
    <col min="6914" max="6914" width="9" bestFit="1" customWidth="1"/>
    <col min="6915" max="6915" width="9.19921875" bestFit="1" customWidth="1"/>
    <col min="6916" max="6917" width="8.19921875" bestFit="1" customWidth="1"/>
    <col min="6918" max="6918" width="7.53125" customWidth="1"/>
    <col min="6919" max="6919" width="7.33203125" bestFit="1" customWidth="1"/>
    <col min="6920" max="6920" width="6.06640625" customWidth="1"/>
    <col min="6921" max="6921" width="7.59765625" customWidth="1"/>
    <col min="6922" max="6922" width="7.73046875" customWidth="1"/>
    <col min="6923" max="6923" width="6.46484375" bestFit="1" customWidth="1"/>
    <col min="6924" max="6924" width="8.53125" bestFit="1" customWidth="1"/>
    <col min="6925" max="6925" width="7.33203125" bestFit="1" customWidth="1"/>
    <col min="6926" max="6926" width="8.59765625" customWidth="1"/>
    <col min="6927" max="6927" width="7.73046875" customWidth="1"/>
    <col min="6928" max="6929" width="8.19921875" bestFit="1" customWidth="1"/>
    <col min="7169" max="7169" width="7.59765625" customWidth="1"/>
    <col min="7170" max="7170" width="9" bestFit="1" customWidth="1"/>
    <col min="7171" max="7171" width="9.19921875" bestFit="1" customWidth="1"/>
    <col min="7172" max="7173" width="8.19921875" bestFit="1" customWidth="1"/>
    <col min="7174" max="7174" width="7.53125" customWidth="1"/>
    <col min="7175" max="7175" width="7.33203125" bestFit="1" customWidth="1"/>
    <col min="7176" max="7176" width="6.06640625" customWidth="1"/>
    <col min="7177" max="7177" width="7.59765625" customWidth="1"/>
    <col min="7178" max="7178" width="7.73046875" customWidth="1"/>
    <col min="7179" max="7179" width="6.46484375" bestFit="1" customWidth="1"/>
    <col min="7180" max="7180" width="8.53125" bestFit="1" customWidth="1"/>
    <col min="7181" max="7181" width="7.33203125" bestFit="1" customWidth="1"/>
    <col min="7182" max="7182" width="8.59765625" customWidth="1"/>
    <col min="7183" max="7183" width="7.73046875" customWidth="1"/>
    <col min="7184" max="7185" width="8.19921875" bestFit="1" customWidth="1"/>
    <col min="7425" max="7425" width="7.59765625" customWidth="1"/>
    <col min="7426" max="7426" width="9" bestFit="1" customWidth="1"/>
    <col min="7427" max="7427" width="9.19921875" bestFit="1" customWidth="1"/>
    <col min="7428" max="7429" width="8.19921875" bestFit="1" customWidth="1"/>
    <col min="7430" max="7430" width="7.53125" customWidth="1"/>
    <col min="7431" max="7431" width="7.33203125" bestFit="1" customWidth="1"/>
    <col min="7432" max="7432" width="6.06640625" customWidth="1"/>
    <col min="7433" max="7433" width="7.59765625" customWidth="1"/>
    <col min="7434" max="7434" width="7.73046875" customWidth="1"/>
    <col min="7435" max="7435" width="6.46484375" bestFit="1" customWidth="1"/>
    <col min="7436" max="7436" width="8.53125" bestFit="1" customWidth="1"/>
    <col min="7437" max="7437" width="7.33203125" bestFit="1" customWidth="1"/>
    <col min="7438" max="7438" width="8.59765625" customWidth="1"/>
    <col min="7439" max="7439" width="7.73046875" customWidth="1"/>
    <col min="7440" max="7441" width="8.19921875" bestFit="1" customWidth="1"/>
    <col min="7681" max="7681" width="7.59765625" customWidth="1"/>
    <col min="7682" max="7682" width="9" bestFit="1" customWidth="1"/>
    <col min="7683" max="7683" width="9.19921875" bestFit="1" customWidth="1"/>
    <col min="7684" max="7685" width="8.19921875" bestFit="1" customWidth="1"/>
    <col min="7686" max="7686" width="7.53125" customWidth="1"/>
    <col min="7687" max="7687" width="7.33203125" bestFit="1" customWidth="1"/>
    <col min="7688" max="7688" width="6.06640625" customWidth="1"/>
    <col min="7689" max="7689" width="7.59765625" customWidth="1"/>
    <col min="7690" max="7690" width="7.73046875" customWidth="1"/>
    <col min="7691" max="7691" width="6.46484375" bestFit="1" customWidth="1"/>
    <col min="7692" max="7692" width="8.53125" bestFit="1" customWidth="1"/>
    <col min="7693" max="7693" width="7.33203125" bestFit="1" customWidth="1"/>
    <col min="7694" max="7694" width="8.59765625" customWidth="1"/>
    <col min="7695" max="7695" width="7.73046875" customWidth="1"/>
    <col min="7696" max="7697" width="8.19921875" bestFit="1" customWidth="1"/>
    <col min="7937" max="7937" width="7.59765625" customWidth="1"/>
    <col min="7938" max="7938" width="9" bestFit="1" customWidth="1"/>
    <col min="7939" max="7939" width="9.19921875" bestFit="1" customWidth="1"/>
    <col min="7940" max="7941" width="8.19921875" bestFit="1" customWidth="1"/>
    <col min="7942" max="7942" width="7.53125" customWidth="1"/>
    <col min="7943" max="7943" width="7.33203125" bestFit="1" customWidth="1"/>
    <col min="7944" max="7944" width="6.06640625" customWidth="1"/>
    <col min="7945" max="7945" width="7.59765625" customWidth="1"/>
    <col min="7946" max="7946" width="7.73046875" customWidth="1"/>
    <col min="7947" max="7947" width="6.46484375" bestFit="1" customWidth="1"/>
    <col min="7948" max="7948" width="8.53125" bestFit="1" customWidth="1"/>
    <col min="7949" max="7949" width="7.33203125" bestFit="1" customWidth="1"/>
    <col min="7950" max="7950" width="8.59765625" customWidth="1"/>
    <col min="7951" max="7951" width="7.73046875" customWidth="1"/>
    <col min="7952" max="7953" width="8.19921875" bestFit="1" customWidth="1"/>
    <col min="8193" max="8193" width="7.59765625" customWidth="1"/>
    <col min="8194" max="8194" width="9" bestFit="1" customWidth="1"/>
    <col min="8195" max="8195" width="9.19921875" bestFit="1" customWidth="1"/>
    <col min="8196" max="8197" width="8.19921875" bestFit="1" customWidth="1"/>
    <col min="8198" max="8198" width="7.53125" customWidth="1"/>
    <col min="8199" max="8199" width="7.33203125" bestFit="1" customWidth="1"/>
    <col min="8200" max="8200" width="6.06640625" customWidth="1"/>
    <col min="8201" max="8201" width="7.59765625" customWidth="1"/>
    <col min="8202" max="8202" width="7.73046875" customWidth="1"/>
    <col min="8203" max="8203" width="6.46484375" bestFit="1" customWidth="1"/>
    <col min="8204" max="8204" width="8.53125" bestFit="1" customWidth="1"/>
    <col min="8205" max="8205" width="7.33203125" bestFit="1" customWidth="1"/>
    <col min="8206" max="8206" width="8.59765625" customWidth="1"/>
    <col min="8207" max="8207" width="7.73046875" customWidth="1"/>
    <col min="8208" max="8209" width="8.19921875" bestFit="1" customWidth="1"/>
    <col min="8449" max="8449" width="7.59765625" customWidth="1"/>
    <col min="8450" max="8450" width="9" bestFit="1" customWidth="1"/>
    <col min="8451" max="8451" width="9.19921875" bestFit="1" customWidth="1"/>
    <col min="8452" max="8453" width="8.19921875" bestFit="1" customWidth="1"/>
    <col min="8454" max="8454" width="7.53125" customWidth="1"/>
    <col min="8455" max="8455" width="7.33203125" bestFit="1" customWidth="1"/>
    <col min="8456" max="8456" width="6.06640625" customWidth="1"/>
    <col min="8457" max="8457" width="7.59765625" customWidth="1"/>
    <col min="8458" max="8458" width="7.73046875" customWidth="1"/>
    <col min="8459" max="8459" width="6.46484375" bestFit="1" customWidth="1"/>
    <col min="8460" max="8460" width="8.53125" bestFit="1" customWidth="1"/>
    <col min="8461" max="8461" width="7.33203125" bestFit="1" customWidth="1"/>
    <col min="8462" max="8462" width="8.59765625" customWidth="1"/>
    <col min="8463" max="8463" width="7.73046875" customWidth="1"/>
    <col min="8464" max="8465" width="8.19921875" bestFit="1" customWidth="1"/>
    <col min="8705" max="8705" width="7.59765625" customWidth="1"/>
    <col min="8706" max="8706" width="9" bestFit="1" customWidth="1"/>
    <col min="8707" max="8707" width="9.19921875" bestFit="1" customWidth="1"/>
    <col min="8708" max="8709" width="8.19921875" bestFit="1" customWidth="1"/>
    <col min="8710" max="8710" width="7.53125" customWidth="1"/>
    <col min="8711" max="8711" width="7.33203125" bestFit="1" customWidth="1"/>
    <col min="8712" max="8712" width="6.06640625" customWidth="1"/>
    <col min="8713" max="8713" width="7.59765625" customWidth="1"/>
    <col min="8714" max="8714" width="7.73046875" customWidth="1"/>
    <col min="8715" max="8715" width="6.46484375" bestFit="1" customWidth="1"/>
    <col min="8716" max="8716" width="8.53125" bestFit="1" customWidth="1"/>
    <col min="8717" max="8717" width="7.33203125" bestFit="1" customWidth="1"/>
    <col min="8718" max="8718" width="8.59765625" customWidth="1"/>
    <col min="8719" max="8719" width="7.73046875" customWidth="1"/>
    <col min="8720" max="8721" width="8.19921875" bestFit="1" customWidth="1"/>
    <col min="8961" max="8961" width="7.59765625" customWidth="1"/>
    <col min="8962" max="8962" width="9" bestFit="1" customWidth="1"/>
    <col min="8963" max="8963" width="9.19921875" bestFit="1" customWidth="1"/>
    <col min="8964" max="8965" width="8.19921875" bestFit="1" customWidth="1"/>
    <col min="8966" max="8966" width="7.53125" customWidth="1"/>
    <col min="8967" max="8967" width="7.33203125" bestFit="1" customWidth="1"/>
    <col min="8968" max="8968" width="6.06640625" customWidth="1"/>
    <col min="8969" max="8969" width="7.59765625" customWidth="1"/>
    <col min="8970" max="8970" width="7.73046875" customWidth="1"/>
    <col min="8971" max="8971" width="6.46484375" bestFit="1" customWidth="1"/>
    <col min="8972" max="8972" width="8.53125" bestFit="1" customWidth="1"/>
    <col min="8973" max="8973" width="7.33203125" bestFit="1" customWidth="1"/>
    <col min="8974" max="8974" width="8.59765625" customWidth="1"/>
    <col min="8975" max="8975" width="7.73046875" customWidth="1"/>
    <col min="8976" max="8977" width="8.19921875" bestFit="1" customWidth="1"/>
    <col min="9217" max="9217" width="7.59765625" customWidth="1"/>
    <col min="9218" max="9218" width="9" bestFit="1" customWidth="1"/>
    <col min="9219" max="9219" width="9.19921875" bestFit="1" customWidth="1"/>
    <col min="9220" max="9221" width="8.19921875" bestFit="1" customWidth="1"/>
    <col min="9222" max="9222" width="7.53125" customWidth="1"/>
    <col min="9223" max="9223" width="7.33203125" bestFit="1" customWidth="1"/>
    <col min="9224" max="9224" width="6.06640625" customWidth="1"/>
    <col min="9225" max="9225" width="7.59765625" customWidth="1"/>
    <col min="9226" max="9226" width="7.73046875" customWidth="1"/>
    <col min="9227" max="9227" width="6.46484375" bestFit="1" customWidth="1"/>
    <col min="9228" max="9228" width="8.53125" bestFit="1" customWidth="1"/>
    <col min="9229" max="9229" width="7.33203125" bestFit="1" customWidth="1"/>
    <col min="9230" max="9230" width="8.59765625" customWidth="1"/>
    <col min="9231" max="9231" width="7.73046875" customWidth="1"/>
    <col min="9232" max="9233" width="8.19921875" bestFit="1" customWidth="1"/>
    <col min="9473" max="9473" width="7.59765625" customWidth="1"/>
    <col min="9474" max="9474" width="9" bestFit="1" customWidth="1"/>
    <col min="9475" max="9475" width="9.19921875" bestFit="1" customWidth="1"/>
    <col min="9476" max="9477" width="8.19921875" bestFit="1" customWidth="1"/>
    <col min="9478" max="9478" width="7.53125" customWidth="1"/>
    <col min="9479" max="9479" width="7.33203125" bestFit="1" customWidth="1"/>
    <col min="9480" max="9480" width="6.06640625" customWidth="1"/>
    <col min="9481" max="9481" width="7.59765625" customWidth="1"/>
    <col min="9482" max="9482" width="7.73046875" customWidth="1"/>
    <col min="9483" max="9483" width="6.46484375" bestFit="1" customWidth="1"/>
    <col min="9484" max="9484" width="8.53125" bestFit="1" customWidth="1"/>
    <col min="9485" max="9485" width="7.33203125" bestFit="1" customWidth="1"/>
    <col min="9486" max="9486" width="8.59765625" customWidth="1"/>
    <col min="9487" max="9487" width="7.73046875" customWidth="1"/>
    <col min="9488" max="9489" width="8.19921875" bestFit="1" customWidth="1"/>
    <col min="9729" max="9729" width="7.59765625" customWidth="1"/>
    <col min="9730" max="9730" width="9" bestFit="1" customWidth="1"/>
    <col min="9731" max="9731" width="9.19921875" bestFit="1" customWidth="1"/>
    <col min="9732" max="9733" width="8.19921875" bestFit="1" customWidth="1"/>
    <col min="9734" max="9734" width="7.53125" customWidth="1"/>
    <col min="9735" max="9735" width="7.33203125" bestFit="1" customWidth="1"/>
    <col min="9736" max="9736" width="6.06640625" customWidth="1"/>
    <col min="9737" max="9737" width="7.59765625" customWidth="1"/>
    <col min="9738" max="9738" width="7.73046875" customWidth="1"/>
    <col min="9739" max="9739" width="6.46484375" bestFit="1" customWidth="1"/>
    <col min="9740" max="9740" width="8.53125" bestFit="1" customWidth="1"/>
    <col min="9741" max="9741" width="7.33203125" bestFit="1" customWidth="1"/>
    <col min="9742" max="9742" width="8.59765625" customWidth="1"/>
    <col min="9743" max="9743" width="7.73046875" customWidth="1"/>
    <col min="9744" max="9745" width="8.19921875" bestFit="1" customWidth="1"/>
    <col min="9985" max="9985" width="7.59765625" customWidth="1"/>
    <col min="9986" max="9986" width="9" bestFit="1" customWidth="1"/>
    <col min="9987" max="9987" width="9.19921875" bestFit="1" customWidth="1"/>
    <col min="9988" max="9989" width="8.19921875" bestFit="1" customWidth="1"/>
    <col min="9990" max="9990" width="7.53125" customWidth="1"/>
    <col min="9991" max="9991" width="7.33203125" bestFit="1" customWidth="1"/>
    <col min="9992" max="9992" width="6.06640625" customWidth="1"/>
    <col min="9993" max="9993" width="7.59765625" customWidth="1"/>
    <col min="9994" max="9994" width="7.73046875" customWidth="1"/>
    <col min="9995" max="9995" width="6.46484375" bestFit="1" customWidth="1"/>
    <col min="9996" max="9996" width="8.53125" bestFit="1" customWidth="1"/>
    <col min="9997" max="9997" width="7.33203125" bestFit="1" customWidth="1"/>
    <col min="9998" max="9998" width="8.59765625" customWidth="1"/>
    <col min="9999" max="9999" width="7.73046875" customWidth="1"/>
    <col min="10000" max="10001" width="8.19921875" bestFit="1" customWidth="1"/>
    <col min="10241" max="10241" width="7.59765625" customWidth="1"/>
    <col min="10242" max="10242" width="9" bestFit="1" customWidth="1"/>
    <col min="10243" max="10243" width="9.19921875" bestFit="1" customWidth="1"/>
    <col min="10244" max="10245" width="8.19921875" bestFit="1" customWidth="1"/>
    <col min="10246" max="10246" width="7.53125" customWidth="1"/>
    <col min="10247" max="10247" width="7.33203125" bestFit="1" customWidth="1"/>
    <col min="10248" max="10248" width="6.06640625" customWidth="1"/>
    <col min="10249" max="10249" width="7.59765625" customWidth="1"/>
    <col min="10250" max="10250" width="7.73046875" customWidth="1"/>
    <col min="10251" max="10251" width="6.46484375" bestFit="1" customWidth="1"/>
    <col min="10252" max="10252" width="8.53125" bestFit="1" customWidth="1"/>
    <col min="10253" max="10253" width="7.33203125" bestFit="1" customWidth="1"/>
    <col min="10254" max="10254" width="8.59765625" customWidth="1"/>
    <col min="10255" max="10255" width="7.73046875" customWidth="1"/>
    <col min="10256" max="10257" width="8.19921875" bestFit="1" customWidth="1"/>
    <col min="10497" max="10497" width="7.59765625" customWidth="1"/>
    <col min="10498" max="10498" width="9" bestFit="1" customWidth="1"/>
    <col min="10499" max="10499" width="9.19921875" bestFit="1" customWidth="1"/>
    <col min="10500" max="10501" width="8.19921875" bestFit="1" customWidth="1"/>
    <col min="10502" max="10502" width="7.53125" customWidth="1"/>
    <col min="10503" max="10503" width="7.33203125" bestFit="1" customWidth="1"/>
    <col min="10504" max="10504" width="6.06640625" customWidth="1"/>
    <col min="10505" max="10505" width="7.59765625" customWidth="1"/>
    <col min="10506" max="10506" width="7.73046875" customWidth="1"/>
    <col min="10507" max="10507" width="6.46484375" bestFit="1" customWidth="1"/>
    <col min="10508" max="10508" width="8.53125" bestFit="1" customWidth="1"/>
    <col min="10509" max="10509" width="7.33203125" bestFit="1" customWidth="1"/>
    <col min="10510" max="10510" width="8.59765625" customWidth="1"/>
    <col min="10511" max="10511" width="7.73046875" customWidth="1"/>
    <col min="10512" max="10513" width="8.19921875" bestFit="1" customWidth="1"/>
    <col min="10753" max="10753" width="7.59765625" customWidth="1"/>
    <col min="10754" max="10754" width="9" bestFit="1" customWidth="1"/>
    <col min="10755" max="10755" width="9.19921875" bestFit="1" customWidth="1"/>
    <col min="10756" max="10757" width="8.19921875" bestFit="1" customWidth="1"/>
    <col min="10758" max="10758" width="7.53125" customWidth="1"/>
    <col min="10759" max="10759" width="7.33203125" bestFit="1" customWidth="1"/>
    <col min="10760" max="10760" width="6.06640625" customWidth="1"/>
    <col min="10761" max="10761" width="7.59765625" customWidth="1"/>
    <col min="10762" max="10762" width="7.73046875" customWidth="1"/>
    <col min="10763" max="10763" width="6.46484375" bestFit="1" customWidth="1"/>
    <col min="10764" max="10764" width="8.53125" bestFit="1" customWidth="1"/>
    <col min="10765" max="10765" width="7.33203125" bestFit="1" customWidth="1"/>
    <col min="10766" max="10766" width="8.59765625" customWidth="1"/>
    <col min="10767" max="10767" width="7.73046875" customWidth="1"/>
    <col min="10768" max="10769" width="8.19921875" bestFit="1" customWidth="1"/>
    <col min="11009" max="11009" width="7.59765625" customWidth="1"/>
    <col min="11010" max="11010" width="9" bestFit="1" customWidth="1"/>
    <col min="11011" max="11011" width="9.19921875" bestFit="1" customWidth="1"/>
    <col min="11012" max="11013" width="8.19921875" bestFit="1" customWidth="1"/>
    <col min="11014" max="11014" width="7.53125" customWidth="1"/>
    <col min="11015" max="11015" width="7.33203125" bestFit="1" customWidth="1"/>
    <col min="11016" max="11016" width="6.06640625" customWidth="1"/>
    <col min="11017" max="11017" width="7.59765625" customWidth="1"/>
    <col min="11018" max="11018" width="7.73046875" customWidth="1"/>
    <col min="11019" max="11019" width="6.46484375" bestFit="1" customWidth="1"/>
    <col min="11020" max="11020" width="8.53125" bestFit="1" customWidth="1"/>
    <col min="11021" max="11021" width="7.33203125" bestFit="1" customWidth="1"/>
    <col min="11022" max="11022" width="8.59765625" customWidth="1"/>
    <col min="11023" max="11023" width="7.73046875" customWidth="1"/>
    <col min="11024" max="11025" width="8.19921875" bestFit="1" customWidth="1"/>
    <col min="11265" max="11265" width="7.59765625" customWidth="1"/>
    <col min="11266" max="11266" width="9" bestFit="1" customWidth="1"/>
    <col min="11267" max="11267" width="9.19921875" bestFit="1" customWidth="1"/>
    <col min="11268" max="11269" width="8.19921875" bestFit="1" customWidth="1"/>
    <col min="11270" max="11270" width="7.53125" customWidth="1"/>
    <col min="11271" max="11271" width="7.33203125" bestFit="1" customWidth="1"/>
    <col min="11272" max="11272" width="6.06640625" customWidth="1"/>
    <col min="11273" max="11273" width="7.59765625" customWidth="1"/>
    <col min="11274" max="11274" width="7.73046875" customWidth="1"/>
    <col min="11275" max="11275" width="6.46484375" bestFit="1" customWidth="1"/>
    <col min="11276" max="11276" width="8.53125" bestFit="1" customWidth="1"/>
    <col min="11277" max="11277" width="7.33203125" bestFit="1" customWidth="1"/>
    <col min="11278" max="11278" width="8.59765625" customWidth="1"/>
    <col min="11279" max="11279" width="7.73046875" customWidth="1"/>
    <col min="11280" max="11281" width="8.19921875" bestFit="1" customWidth="1"/>
    <col min="11521" max="11521" width="7.59765625" customWidth="1"/>
    <col min="11522" max="11522" width="9" bestFit="1" customWidth="1"/>
    <col min="11523" max="11523" width="9.19921875" bestFit="1" customWidth="1"/>
    <col min="11524" max="11525" width="8.19921875" bestFit="1" customWidth="1"/>
    <col min="11526" max="11526" width="7.53125" customWidth="1"/>
    <col min="11527" max="11527" width="7.33203125" bestFit="1" customWidth="1"/>
    <col min="11528" max="11528" width="6.06640625" customWidth="1"/>
    <col min="11529" max="11529" width="7.59765625" customWidth="1"/>
    <col min="11530" max="11530" width="7.73046875" customWidth="1"/>
    <col min="11531" max="11531" width="6.46484375" bestFit="1" customWidth="1"/>
    <col min="11532" max="11532" width="8.53125" bestFit="1" customWidth="1"/>
    <col min="11533" max="11533" width="7.33203125" bestFit="1" customWidth="1"/>
    <col min="11534" max="11534" width="8.59765625" customWidth="1"/>
    <col min="11535" max="11535" width="7.73046875" customWidth="1"/>
    <col min="11536" max="11537" width="8.19921875" bestFit="1" customWidth="1"/>
    <col min="11777" max="11777" width="7.59765625" customWidth="1"/>
    <col min="11778" max="11778" width="9" bestFit="1" customWidth="1"/>
    <col min="11779" max="11779" width="9.19921875" bestFit="1" customWidth="1"/>
    <col min="11780" max="11781" width="8.19921875" bestFit="1" customWidth="1"/>
    <col min="11782" max="11782" width="7.53125" customWidth="1"/>
    <col min="11783" max="11783" width="7.33203125" bestFit="1" customWidth="1"/>
    <col min="11784" max="11784" width="6.06640625" customWidth="1"/>
    <col min="11785" max="11785" width="7.59765625" customWidth="1"/>
    <col min="11786" max="11786" width="7.73046875" customWidth="1"/>
    <col min="11787" max="11787" width="6.46484375" bestFit="1" customWidth="1"/>
    <col min="11788" max="11788" width="8.53125" bestFit="1" customWidth="1"/>
    <col min="11789" max="11789" width="7.33203125" bestFit="1" customWidth="1"/>
    <col min="11790" max="11790" width="8.59765625" customWidth="1"/>
    <col min="11791" max="11791" width="7.73046875" customWidth="1"/>
    <col min="11792" max="11793" width="8.19921875" bestFit="1" customWidth="1"/>
    <col min="12033" max="12033" width="7.59765625" customWidth="1"/>
    <col min="12034" max="12034" width="9" bestFit="1" customWidth="1"/>
    <col min="12035" max="12035" width="9.19921875" bestFit="1" customWidth="1"/>
    <col min="12036" max="12037" width="8.19921875" bestFit="1" customWidth="1"/>
    <col min="12038" max="12038" width="7.53125" customWidth="1"/>
    <col min="12039" max="12039" width="7.33203125" bestFit="1" customWidth="1"/>
    <col min="12040" max="12040" width="6.06640625" customWidth="1"/>
    <col min="12041" max="12041" width="7.59765625" customWidth="1"/>
    <col min="12042" max="12042" width="7.73046875" customWidth="1"/>
    <col min="12043" max="12043" width="6.46484375" bestFit="1" customWidth="1"/>
    <col min="12044" max="12044" width="8.53125" bestFit="1" customWidth="1"/>
    <col min="12045" max="12045" width="7.33203125" bestFit="1" customWidth="1"/>
    <col min="12046" max="12046" width="8.59765625" customWidth="1"/>
    <col min="12047" max="12047" width="7.73046875" customWidth="1"/>
    <col min="12048" max="12049" width="8.19921875" bestFit="1" customWidth="1"/>
    <col min="12289" max="12289" width="7.59765625" customWidth="1"/>
    <col min="12290" max="12290" width="9" bestFit="1" customWidth="1"/>
    <col min="12291" max="12291" width="9.19921875" bestFit="1" customWidth="1"/>
    <col min="12292" max="12293" width="8.19921875" bestFit="1" customWidth="1"/>
    <col min="12294" max="12294" width="7.53125" customWidth="1"/>
    <col min="12295" max="12295" width="7.33203125" bestFit="1" customWidth="1"/>
    <col min="12296" max="12296" width="6.06640625" customWidth="1"/>
    <col min="12297" max="12297" width="7.59765625" customWidth="1"/>
    <col min="12298" max="12298" width="7.73046875" customWidth="1"/>
    <col min="12299" max="12299" width="6.46484375" bestFit="1" customWidth="1"/>
    <col min="12300" max="12300" width="8.53125" bestFit="1" customWidth="1"/>
    <col min="12301" max="12301" width="7.33203125" bestFit="1" customWidth="1"/>
    <col min="12302" max="12302" width="8.59765625" customWidth="1"/>
    <col min="12303" max="12303" width="7.73046875" customWidth="1"/>
    <col min="12304" max="12305" width="8.19921875" bestFit="1" customWidth="1"/>
    <col min="12545" max="12545" width="7.59765625" customWidth="1"/>
    <col min="12546" max="12546" width="9" bestFit="1" customWidth="1"/>
    <col min="12547" max="12547" width="9.19921875" bestFit="1" customWidth="1"/>
    <col min="12548" max="12549" width="8.19921875" bestFit="1" customWidth="1"/>
    <col min="12550" max="12550" width="7.53125" customWidth="1"/>
    <col min="12551" max="12551" width="7.33203125" bestFit="1" customWidth="1"/>
    <col min="12552" max="12552" width="6.06640625" customWidth="1"/>
    <col min="12553" max="12553" width="7.59765625" customWidth="1"/>
    <col min="12554" max="12554" width="7.73046875" customWidth="1"/>
    <col min="12555" max="12555" width="6.46484375" bestFit="1" customWidth="1"/>
    <col min="12556" max="12556" width="8.53125" bestFit="1" customWidth="1"/>
    <col min="12557" max="12557" width="7.33203125" bestFit="1" customWidth="1"/>
    <col min="12558" max="12558" width="8.59765625" customWidth="1"/>
    <col min="12559" max="12559" width="7.73046875" customWidth="1"/>
    <col min="12560" max="12561" width="8.19921875" bestFit="1" customWidth="1"/>
    <col min="12801" max="12801" width="7.59765625" customWidth="1"/>
    <col min="12802" max="12802" width="9" bestFit="1" customWidth="1"/>
    <col min="12803" max="12803" width="9.19921875" bestFit="1" customWidth="1"/>
    <col min="12804" max="12805" width="8.19921875" bestFit="1" customWidth="1"/>
    <col min="12806" max="12806" width="7.53125" customWidth="1"/>
    <col min="12807" max="12807" width="7.33203125" bestFit="1" customWidth="1"/>
    <col min="12808" max="12808" width="6.06640625" customWidth="1"/>
    <col min="12809" max="12809" width="7.59765625" customWidth="1"/>
    <col min="12810" max="12810" width="7.73046875" customWidth="1"/>
    <col min="12811" max="12811" width="6.46484375" bestFit="1" customWidth="1"/>
    <col min="12812" max="12812" width="8.53125" bestFit="1" customWidth="1"/>
    <col min="12813" max="12813" width="7.33203125" bestFit="1" customWidth="1"/>
    <col min="12814" max="12814" width="8.59765625" customWidth="1"/>
    <col min="12815" max="12815" width="7.73046875" customWidth="1"/>
    <col min="12816" max="12817" width="8.19921875" bestFit="1" customWidth="1"/>
    <col min="13057" max="13057" width="7.59765625" customWidth="1"/>
    <col min="13058" max="13058" width="9" bestFit="1" customWidth="1"/>
    <col min="13059" max="13059" width="9.19921875" bestFit="1" customWidth="1"/>
    <col min="13060" max="13061" width="8.19921875" bestFit="1" customWidth="1"/>
    <col min="13062" max="13062" width="7.53125" customWidth="1"/>
    <col min="13063" max="13063" width="7.33203125" bestFit="1" customWidth="1"/>
    <col min="13064" max="13064" width="6.06640625" customWidth="1"/>
    <col min="13065" max="13065" width="7.59765625" customWidth="1"/>
    <col min="13066" max="13066" width="7.73046875" customWidth="1"/>
    <col min="13067" max="13067" width="6.46484375" bestFit="1" customWidth="1"/>
    <col min="13068" max="13068" width="8.53125" bestFit="1" customWidth="1"/>
    <col min="13069" max="13069" width="7.33203125" bestFit="1" customWidth="1"/>
    <col min="13070" max="13070" width="8.59765625" customWidth="1"/>
    <col min="13071" max="13071" width="7.73046875" customWidth="1"/>
    <col min="13072" max="13073" width="8.19921875" bestFit="1" customWidth="1"/>
    <col min="13313" max="13313" width="7.59765625" customWidth="1"/>
    <col min="13314" max="13314" width="9" bestFit="1" customWidth="1"/>
    <col min="13315" max="13315" width="9.19921875" bestFit="1" customWidth="1"/>
    <col min="13316" max="13317" width="8.19921875" bestFit="1" customWidth="1"/>
    <col min="13318" max="13318" width="7.53125" customWidth="1"/>
    <col min="13319" max="13319" width="7.33203125" bestFit="1" customWidth="1"/>
    <col min="13320" max="13320" width="6.06640625" customWidth="1"/>
    <col min="13321" max="13321" width="7.59765625" customWidth="1"/>
    <col min="13322" max="13322" width="7.73046875" customWidth="1"/>
    <col min="13323" max="13323" width="6.46484375" bestFit="1" customWidth="1"/>
    <col min="13324" max="13324" width="8.53125" bestFit="1" customWidth="1"/>
    <col min="13325" max="13325" width="7.33203125" bestFit="1" customWidth="1"/>
    <col min="13326" max="13326" width="8.59765625" customWidth="1"/>
    <col min="13327" max="13327" width="7.73046875" customWidth="1"/>
    <col min="13328" max="13329" width="8.19921875" bestFit="1" customWidth="1"/>
    <col min="13569" max="13569" width="7.59765625" customWidth="1"/>
    <col min="13570" max="13570" width="9" bestFit="1" customWidth="1"/>
    <col min="13571" max="13571" width="9.19921875" bestFit="1" customWidth="1"/>
    <col min="13572" max="13573" width="8.19921875" bestFit="1" customWidth="1"/>
    <col min="13574" max="13574" width="7.53125" customWidth="1"/>
    <col min="13575" max="13575" width="7.33203125" bestFit="1" customWidth="1"/>
    <col min="13576" max="13576" width="6.06640625" customWidth="1"/>
    <col min="13577" max="13577" width="7.59765625" customWidth="1"/>
    <col min="13578" max="13578" width="7.73046875" customWidth="1"/>
    <col min="13579" max="13579" width="6.46484375" bestFit="1" customWidth="1"/>
    <col min="13580" max="13580" width="8.53125" bestFit="1" customWidth="1"/>
    <col min="13581" max="13581" width="7.33203125" bestFit="1" customWidth="1"/>
    <col min="13582" max="13582" width="8.59765625" customWidth="1"/>
    <col min="13583" max="13583" width="7.73046875" customWidth="1"/>
    <col min="13584" max="13585" width="8.19921875" bestFit="1" customWidth="1"/>
    <col min="13825" max="13825" width="7.59765625" customWidth="1"/>
    <col min="13826" max="13826" width="9" bestFit="1" customWidth="1"/>
    <col min="13827" max="13827" width="9.19921875" bestFit="1" customWidth="1"/>
    <col min="13828" max="13829" width="8.19921875" bestFit="1" customWidth="1"/>
    <col min="13830" max="13830" width="7.53125" customWidth="1"/>
    <col min="13831" max="13831" width="7.33203125" bestFit="1" customWidth="1"/>
    <col min="13832" max="13832" width="6.06640625" customWidth="1"/>
    <col min="13833" max="13833" width="7.59765625" customWidth="1"/>
    <col min="13834" max="13834" width="7.73046875" customWidth="1"/>
    <col min="13835" max="13835" width="6.46484375" bestFit="1" customWidth="1"/>
    <col min="13836" max="13836" width="8.53125" bestFit="1" customWidth="1"/>
    <col min="13837" max="13837" width="7.33203125" bestFit="1" customWidth="1"/>
    <col min="13838" max="13838" width="8.59765625" customWidth="1"/>
    <col min="13839" max="13839" width="7.73046875" customWidth="1"/>
    <col min="13840" max="13841" width="8.19921875" bestFit="1" customWidth="1"/>
    <col min="14081" max="14081" width="7.59765625" customWidth="1"/>
    <col min="14082" max="14082" width="9" bestFit="1" customWidth="1"/>
    <col min="14083" max="14083" width="9.19921875" bestFit="1" customWidth="1"/>
    <col min="14084" max="14085" width="8.19921875" bestFit="1" customWidth="1"/>
    <col min="14086" max="14086" width="7.53125" customWidth="1"/>
    <col min="14087" max="14087" width="7.33203125" bestFit="1" customWidth="1"/>
    <col min="14088" max="14088" width="6.06640625" customWidth="1"/>
    <col min="14089" max="14089" width="7.59765625" customWidth="1"/>
    <col min="14090" max="14090" width="7.73046875" customWidth="1"/>
    <col min="14091" max="14091" width="6.46484375" bestFit="1" customWidth="1"/>
    <col min="14092" max="14092" width="8.53125" bestFit="1" customWidth="1"/>
    <col min="14093" max="14093" width="7.33203125" bestFit="1" customWidth="1"/>
    <col min="14094" max="14094" width="8.59765625" customWidth="1"/>
    <col min="14095" max="14095" width="7.73046875" customWidth="1"/>
    <col min="14096" max="14097" width="8.19921875" bestFit="1" customWidth="1"/>
    <col min="14337" max="14337" width="7.59765625" customWidth="1"/>
    <col min="14338" max="14338" width="9" bestFit="1" customWidth="1"/>
    <col min="14339" max="14339" width="9.19921875" bestFit="1" customWidth="1"/>
    <col min="14340" max="14341" width="8.19921875" bestFit="1" customWidth="1"/>
    <col min="14342" max="14342" width="7.53125" customWidth="1"/>
    <col min="14343" max="14343" width="7.33203125" bestFit="1" customWidth="1"/>
    <col min="14344" max="14344" width="6.06640625" customWidth="1"/>
    <col min="14345" max="14345" width="7.59765625" customWidth="1"/>
    <col min="14346" max="14346" width="7.73046875" customWidth="1"/>
    <col min="14347" max="14347" width="6.46484375" bestFit="1" customWidth="1"/>
    <col min="14348" max="14348" width="8.53125" bestFit="1" customWidth="1"/>
    <col min="14349" max="14349" width="7.33203125" bestFit="1" customWidth="1"/>
    <col min="14350" max="14350" width="8.59765625" customWidth="1"/>
    <col min="14351" max="14351" width="7.73046875" customWidth="1"/>
    <col min="14352" max="14353" width="8.19921875" bestFit="1" customWidth="1"/>
    <col min="14593" max="14593" width="7.59765625" customWidth="1"/>
    <col min="14594" max="14594" width="9" bestFit="1" customWidth="1"/>
    <col min="14595" max="14595" width="9.19921875" bestFit="1" customWidth="1"/>
    <col min="14596" max="14597" width="8.19921875" bestFit="1" customWidth="1"/>
    <col min="14598" max="14598" width="7.53125" customWidth="1"/>
    <col min="14599" max="14599" width="7.33203125" bestFit="1" customWidth="1"/>
    <col min="14600" max="14600" width="6.06640625" customWidth="1"/>
    <col min="14601" max="14601" width="7.59765625" customWidth="1"/>
    <col min="14602" max="14602" width="7.73046875" customWidth="1"/>
    <col min="14603" max="14603" width="6.46484375" bestFit="1" customWidth="1"/>
    <col min="14604" max="14604" width="8.53125" bestFit="1" customWidth="1"/>
    <col min="14605" max="14605" width="7.33203125" bestFit="1" customWidth="1"/>
    <col min="14606" max="14606" width="8.59765625" customWidth="1"/>
    <col min="14607" max="14607" width="7.73046875" customWidth="1"/>
    <col min="14608" max="14609" width="8.19921875" bestFit="1" customWidth="1"/>
    <col min="14849" max="14849" width="7.59765625" customWidth="1"/>
    <col min="14850" max="14850" width="9" bestFit="1" customWidth="1"/>
    <col min="14851" max="14851" width="9.19921875" bestFit="1" customWidth="1"/>
    <col min="14852" max="14853" width="8.19921875" bestFit="1" customWidth="1"/>
    <col min="14854" max="14854" width="7.53125" customWidth="1"/>
    <col min="14855" max="14855" width="7.33203125" bestFit="1" customWidth="1"/>
    <col min="14856" max="14856" width="6.06640625" customWidth="1"/>
    <col min="14857" max="14857" width="7.59765625" customWidth="1"/>
    <col min="14858" max="14858" width="7.73046875" customWidth="1"/>
    <col min="14859" max="14859" width="6.46484375" bestFit="1" customWidth="1"/>
    <col min="14860" max="14860" width="8.53125" bestFit="1" customWidth="1"/>
    <col min="14861" max="14861" width="7.33203125" bestFit="1" customWidth="1"/>
    <col min="14862" max="14862" width="8.59765625" customWidth="1"/>
    <col min="14863" max="14863" width="7.73046875" customWidth="1"/>
    <col min="14864" max="14865" width="8.19921875" bestFit="1" customWidth="1"/>
    <col min="15105" max="15105" width="7.59765625" customWidth="1"/>
    <col min="15106" max="15106" width="9" bestFit="1" customWidth="1"/>
    <col min="15107" max="15107" width="9.19921875" bestFit="1" customWidth="1"/>
    <col min="15108" max="15109" width="8.19921875" bestFit="1" customWidth="1"/>
    <col min="15110" max="15110" width="7.53125" customWidth="1"/>
    <col min="15111" max="15111" width="7.33203125" bestFit="1" customWidth="1"/>
    <col min="15112" max="15112" width="6.06640625" customWidth="1"/>
    <col min="15113" max="15113" width="7.59765625" customWidth="1"/>
    <col min="15114" max="15114" width="7.73046875" customWidth="1"/>
    <col min="15115" max="15115" width="6.46484375" bestFit="1" customWidth="1"/>
    <col min="15116" max="15116" width="8.53125" bestFit="1" customWidth="1"/>
    <col min="15117" max="15117" width="7.33203125" bestFit="1" customWidth="1"/>
    <col min="15118" max="15118" width="8.59765625" customWidth="1"/>
    <col min="15119" max="15119" width="7.73046875" customWidth="1"/>
    <col min="15120" max="15121" width="8.19921875" bestFit="1" customWidth="1"/>
    <col min="15361" max="15361" width="7.59765625" customWidth="1"/>
    <col min="15362" max="15362" width="9" bestFit="1" customWidth="1"/>
    <col min="15363" max="15363" width="9.19921875" bestFit="1" customWidth="1"/>
    <col min="15364" max="15365" width="8.19921875" bestFit="1" customWidth="1"/>
    <col min="15366" max="15366" width="7.53125" customWidth="1"/>
    <col min="15367" max="15367" width="7.33203125" bestFit="1" customWidth="1"/>
    <col min="15368" max="15368" width="6.06640625" customWidth="1"/>
    <col min="15369" max="15369" width="7.59765625" customWidth="1"/>
    <col min="15370" max="15370" width="7.73046875" customWidth="1"/>
    <col min="15371" max="15371" width="6.46484375" bestFit="1" customWidth="1"/>
    <col min="15372" max="15372" width="8.53125" bestFit="1" customWidth="1"/>
    <col min="15373" max="15373" width="7.33203125" bestFit="1" customWidth="1"/>
    <col min="15374" max="15374" width="8.59765625" customWidth="1"/>
    <col min="15375" max="15375" width="7.73046875" customWidth="1"/>
    <col min="15376" max="15377" width="8.19921875" bestFit="1" customWidth="1"/>
    <col min="15617" max="15617" width="7.59765625" customWidth="1"/>
    <col min="15618" max="15618" width="9" bestFit="1" customWidth="1"/>
    <col min="15619" max="15619" width="9.19921875" bestFit="1" customWidth="1"/>
    <col min="15620" max="15621" width="8.19921875" bestFit="1" customWidth="1"/>
    <col min="15622" max="15622" width="7.53125" customWidth="1"/>
    <col min="15623" max="15623" width="7.33203125" bestFit="1" customWidth="1"/>
    <col min="15624" max="15624" width="6.06640625" customWidth="1"/>
    <col min="15625" max="15625" width="7.59765625" customWidth="1"/>
    <col min="15626" max="15626" width="7.73046875" customWidth="1"/>
    <col min="15627" max="15627" width="6.46484375" bestFit="1" customWidth="1"/>
    <col min="15628" max="15628" width="8.53125" bestFit="1" customWidth="1"/>
    <col min="15629" max="15629" width="7.33203125" bestFit="1" customWidth="1"/>
    <col min="15630" max="15630" width="8.59765625" customWidth="1"/>
    <col min="15631" max="15631" width="7.73046875" customWidth="1"/>
    <col min="15632" max="15633" width="8.19921875" bestFit="1" customWidth="1"/>
    <col min="15873" max="15873" width="7.59765625" customWidth="1"/>
    <col min="15874" max="15874" width="9" bestFit="1" customWidth="1"/>
    <col min="15875" max="15875" width="9.19921875" bestFit="1" customWidth="1"/>
    <col min="15876" max="15877" width="8.19921875" bestFit="1" customWidth="1"/>
    <col min="15878" max="15878" width="7.53125" customWidth="1"/>
    <col min="15879" max="15879" width="7.33203125" bestFit="1" customWidth="1"/>
    <col min="15880" max="15880" width="6.06640625" customWidth="1"/>
    <col min="15881" max="15881" width="7.59765625" customWidth="1"/>
    <col min="15882" max="15882" width="7.73046875" customWidth="1"/>
    <col min="15883" max="15883" width="6.46484375" bestFit="1" customWidth="1"/>
    <col min="15884" max="15884" width="8.53125" bestFit="1" customWidth="1"/>
    <col min="15885" max="15885" width="7.33203125" bestFit="1" customWidth="1"/>
    <col min="15886" max="15886" width="8.59765625" customWidth="1"/>
    <col min="15887" max="15887" width="7.73046875" customWidth="1"/>
    <col min="15888" max="15889" width="8.19921875" bestFit="1" customWidth="1"/>
    <col min="16129" max="16129" width="7.59765625" customWidth="1"/>
    <col min="16130" max="16130" width="9" bestFit="1" customWidth="1"/>
    <col min="16131" max="16131" width="9.19921875" bestFit="1" customWidth="1"/>
    <col min="16132" max="16133" width="8.19921875" bestFit="1" customWidth="1"/>
    <col min="16134" max="16134" width="7.53125" customWidth="1"/>
    <col min="16135" max="16135" width="7.33203125" bestFit="1" customWidth="1"/>
    <col min="16136" max="16136" width="6.06640625" customWidth="1"/>
    <col min="16137" max="16137" width="7.59765625" customWidth="1"/>
    <col min="16138" max="16138" width="7.73046875" customWidth="1"/>
    <col min="16139" max="16139" width="6.46484375" bestFit="1" customWidth="1"/>
    <col min="16140" max="16140" width="8.53125" bestFit="1" customWidth="1"/>
    <col min="16141" max="16141" width="7.33203125" bestFit="1" customWidth="1"/>
    <col min="16142" max="16142" width="8.59765625" customWidth="1"/>
    <col min="16143" max="16143" width="7.73046875" customWidth="1"/>
    <col min="16144" max="16145" width="8.19921875" bestFit="1" customWidth="1"/>
  </cols>
  <sheetData>
    <row r="1" spans="1:21" ht="21.4" x14ac:dyDescent="0.45">
      <c r="A1" s="50" t="s">
        <v>138</v>
      </c>
      <c r="C1" s="51"/>
      <c r="D1" s="61"/>
      <c r="E1" s="61"/>
      <c r="F1" s="61"/>
      <c r="G1" s="61"/>
      <c r="H1" s="61"/>
      <c r="I1" s="61"/>
      <c r="J1" s="61"/>
      <c r="K1" s="61"/>
      <c r="L1" s="61"/>
      <c r="M1" s="61"/>
      <c r="N1" s="61" t="s">
        <v>51</v>
      </c>
      <c r="O1" s="61"/>
      <c r="P1" s="62" t="s">
        <v>89</v>
      </c>
      <c r="Q1" s="66" t="s">
        <v>105</v>
      </c>
      <c r="R1" s="61" t="s">
        <v>106</v>
      </c>
      <c r="S1" s="61" t="s">
        <v>106</v>
      </c>
      <c r="T1" s="61" t="s">
        <v>122</v>
      </c>
      <c r="U1" s="61"/>
    </row>
    <row r="2" spans="1:21" x14ac:dyDescent="0.45">
      <c r="A2" s="50"/>
      <c r="B2" s="51" t="s">
        <v>52</v>
      </c>
      <c r="C2" s="61" t="s">
        <v>53</v>
      </c>
      <c r="D2" s="61" t="s">
        <v>54</v>
      </c>
      <c r="E2" s="61" t="s">
        <v>123</v>
      </c>
      <c r="F2" s="61" t="s">
        <v>55</v>
      </c>
      <c r="G2" s="61" t="s">
        <v>56</v>
      </c>
      <c r="H2" s="61" t="s">
        <v>57</v>
      </c>
      <c r="I2" s="61" t="s">
        <v>58</v>
      </c>
      <c r="J2" s="61" t="s">
        <v>59</v>
      </c>
      <c r="K2" s="61" t="s">
        <v>4</v>
      </c>
      <c r="L2" s="61" t="s">
        <v>5</v>
      </c>
      <c r="M2" s="61" t="s">
        <v>60</v>
      </c>
      <c r="N2" s="61" t="s">
        <v>91</v>
      </c>
      <c r="O2" s="61" t="s">
        <v>124</v>
      </c>
      <c r="P2" s="62" t="s">
        <v>92</v>
      </c>
      <c r="Q2" s="61" t="s">
        <v>90</v>
      </c>
      <c r="R2" s="61" t="s">
        <v>125</v>
      </c>
      <c r="S2" s="61" t="s">
        <v>126</v>
      </c>
      <c r="T2" s="61" t="s">
        <v>127</v>
      </c>
      <c r="U2" s="51" t="s">
        <v>61</v>
      </c>
    </row>
    <row r="3" spans="1:21" s="61" customFormat="1" ht="11.65" x14ac:dyDescent="0.35">
      <c r="A3" s="52" t="s">
        <v>62</v>
      </c>
      <c r="B3" s="53">
        <v>580.55999999999995</v>
      </c>
      <c r="C3" s="53">
        <v>1297.6099999999999</v>
      </c>
      <c r="D3" s="53">
        <v>213.44</v>
      </c>
      <c r="E3" s="53"/>
      <c r="F3" s="53">
        <v>1156.25</v>
      </c>
      <c r="G3" s="53">
        <v>1200</v>
      </c>
      <c r="H3" s="53">
        <v>511.22</v>
      </c>
      <c r="I3" s="53">
        <v>231.44</v>
      </c>
      <c r="J3" s="53">
        <v>35</v>
      </c>
      <c r="K3" s="53"/>
      <c r="L3" s="53"/>
      <c r="M3" s="53"/>
      <c r="N3" s="53"/>
      <c r="O3" s="53"/>
      <c r="P3" s="53">
        <v>159.05000000000001</v>
      </c>
      <c r="Q3" s="53"/>
      <c r="R3" s="53"/>
      <c r="S3" s="53">
        <v>2000</v>
      </c>
      <c r="T3" s="53"/>
      <c r="U3" s="53">
        <f>SUM(B3:T3)</f>
        <v>7384.57</v>
      </c>
    </row>
    <row r="4" spans="1:21" ht="4.8" customHeight="1" x14ac:dyDescent="0.45">
      <c r="A4" s="54"/>
      <c r="C4" s="53"/>
      <c r="D4" s="53"/>
      <c r="E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>
        <f t="shared" ref="U4:U26" si="0">SUM(B4:T4)</f>
        <v>0</v>
      </c>
    </row>
    <row r="5" spans="1:21" x14ac:dyDescent="0.45">
      <c r="A5" s="67" t="s">
        <v>63</v>
      </c>
      <c r="B5" s="53">
        <v>259.60000000000002</v>
      </c>
      <c r="C5" s="53">
        <v>1297.6099999999999</v>
      </c>
      <c r="D5" s="53"/>
      <c r="E5" s="53"/>
      <c r="F5" s="53">
        <v>1156.25</v>
      </c>
      <c r="G5" s="53">
        <v>44.33</v>
      </c>
      <c r="H5" s="53">
        <v>280.12</v>
      </c>
      <c r="I5" s="53"/>
      <c r="J5" s="53">
        <v>36</v>
      </c>
      <c r="K5" s="53"/>
      <c r="L5" s="53"/>
      <c r="M5" s="53"/>
      <c r="N5" s="53"/>
      <c r="O5" s="53"/>
      <c r="P5" s="53">
        <v>120</v>
      </c>
      <c r="Q5" s="53"/>
      <c r="R5" s="53"/>
      <c r="S5" s="53"/>
      <c r="T5" s="53"/>
      <c r="U5" s="53">
        <f t="shared" si="0"/>
        <v>3193.91</v>
      </c>
    </row>
    <row r="6" spans="1:21" ht="4.8" customHeight="1" x14ac:dyDescent="0.45">
      <c r="A6" s="54"/>
      <c r="B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>
        <f t="shared" si="0"/>
        <v>0</v>
      </c>
    </row>
    <row r="7" spans="1:21" x14ac:dyDescent="0.45">
      <c r="A7" s="52" t="s">
        <v>64</v>
      </c>
      <c r="B7" s="53">
        <v>331.6</v>
      </c>
      <c r="C7" s="53">
        <v>1670.1</v>
      </c>
      <c r="D7" s="53">
        <v>178.75</v>
      </c>
      <c r="E7" s="53">
        <v>895.66</v>
      </c>
      <c r="F7" s="53">
        <v>1156.25</v>
      </c>
      <c r="G7" s="53">
        <v>200</v>
      </c>
      <c r="H7" s="53">
        <v>346.41</v>
      </c>
      <c r="I7" s="53">
        <v>66</v>
      </c>
      <c r="J7" s="53">
        <v>37.5</v>
      </c>
      <c r="K7" s="53"/>
      <c r="L7" s="53"/>
      <c r="N7" s="53"/>
      <c r="O7" s="53"/>
      <c r="P7" s="53">
        <v>127.83</v>
      </c>
      <c r="Q7" s="53">
        <v>90</v>
      </c>
      <c r="R7" s="53">
        <v>96</v>
      </c>
      <c r="S7" s="53"/>
      <c r="T7" s="53"/>
      <c r="U7" s="53">
        <f t="shared" si="0"/>
        <v>5196.0999999999995</v>
      </c>
    </row>
    <row r="8" spans="1:21" ht="4.25" customHeight="1" x14ac:dyDescent="0.45">
      <c r="A8" s="54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>
        <f t="shared" si="0"/>
        <v>0</v>
      </c>
    </row>
    <row r="9" spans="1:21" x14ac:dyDescent="0.45">
      <c r="A9" s="52" t="s">
        <v>65</v>
      </c>
      <c r="B9" s="53">
        <v>431.13</v>
      </c>
      <c r="C9" s="53">
        <v>1297.6099999999999</v>
      </c>
      <c r="D9" s="53">
        <v>231.11</v>
      </c>
      <c r="E9" s="53"/>
      <c r="F9" s="53">
        <v>1156.25</v>
      </c>
      <c r="G9" s="53">
        <v>370</v>
      </c>
      <c r="H9" s="53">
        <v>357.96</v>
      </c>
      <c r="I9" s="53"/>
      <c r="J9" s="53">
        <v>35</v>
      </c>
      <c r="K9" s="53"/>
      <c r="L9" s="53"/>
      <c r="M9" s="53"/>
      <c r="N9" s="53"/>
      <c r="O9" s="53"/>
      <c r="P9" s="53">
        <v>541.91</v>
      </c>
      <c r="Q9" s="53"/>
      <c r="R9" s="53">
        <v>5.37</v>
      </c>
      <c r="S9" s="53"/>
      <c r="T9" s="53"/>
      <c r="U9" s="53">
        <f>SUM(B9:T9)</f>
        <v>4426.34</v>
      </c>
    </row>
    <row r="10" spans="1:21" ht="4.8" customHeight="1" x14ac:dyDescent="0.45">
      <c r="A10" s="54"/>
      <c r="B10" s="53"/>
      <c r="C10" s="53"/>
      <c r="D10" s="53"/>
      <c r="E10" s="53"/>
      <c r="F10" s="53"/>
      <c r="G10" s="53"/>
      <c r="H10" s="53"/>
      <c r="I10" s="53"/>
      <c r="J10" s="55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>
        <f t="shared" si="0"/>
        <v>0</v>
      </c>
    </row>
    <row r="11" spans="1:21" x14ac:dyDescent="0.45">
      <c r="A11" s="52" t="s">
        <v>66</v>
      </c>
      <c r="B11" s="53">
        <v>262.36</v>
      </c>
      <c r="C11" s="53">
        <v>1297.6099999999999</v>
      </c>
      <c r="D11" s="53">
        <v>7.11</v>
      </c>
      <c r="E11" s="53"/>
      <c r="F11" s="53">
        <v>1156.25</v>
      </c>
      <c r="G11" s="53"/>
      <c r="H11" s="53">
        <v>346.41</v>
      </c>
      <c r="I11" s="53"/>
      <c r="J11" s="53"/>
      <c r="K11" s="53"/>
      <c r="L11" s="53"/>
      <c r="M11" s="53">
        <v>120</v>
      </c>
      <c r="N11" s="53"/>
      <c r="O11" s="53"/>
      <c r="P11" s="53">
        <v>120</v>
      </c>
      <c r="Q11" s="53"/>
      <c r="R11" s="53"/>
      <c r="S11" s="53"/>
      <c r="T11" s="53"/>
      <c r="U11" s="53">
        <f t="shared" si="0"/>
        <v>3309.74</v>
      </c>
    </row>
    <row r="12" spans="1:21" ht="5.55" customHeight="1" x14ac:dyDescent="0.45">
      <c r="A12" s="54"/>
      <c r="B12" s="53"/>
      <c r="C12" s="53"/>
      <c r="D12" s="53"/>
      <c r="E12" s="53"/>
      <c r="F12" s="53"/>
      <c r="G12" s="53"/>
      <c r="H12" s="56"/>
      <c r="I12" s="53"/>
      <c r="J12" s="53"/>
      <c r="K12" s="53"/>
      <c r="L12" s="53"/>
      <c r="M12" s="68"/>
      <c r="N12" s="53"/>
      <c r="O12" s="53"/>
      <c r="P12" s="53"/>
      <c r="Q12" s="53"/>
      <c r="R12" s="53"/>
      <c r="S12" s="53"/>
      <c r="T12" s="53"/>
      <c r="U12" s="53">
        <f t="shared" si="0"/>
        <v>0</v>
      </c>
    </row>
    <row r="13" spans="1:21" x14ac:dyDescent="0.45">
      <c r="A13" s="52" t="s">
        <v>67</v>
      </c>
      <c r="B13" s="53">
        <v>285.95999999999998</v>
      </c>
      <c r="C13" s="53">
        <v>1339.05</v>
      </c>
      <c r="D13" s="53">
        <v>127</v>
      </c>
      <c r="E13" s="51"/>
      <c r="F13" s="53">
        <v>1156.25</v>
      </c>
      <c r="G13" s="53"/>
      <c r="H13" s="55"/>
      <c r="I13" s="53"/>
      <c r="J13" s="53">
        <v>36</v>
      </c>
      <c r="K13" s="53"/>
      <c r="L13" s="53"/>
      <c r="M13" s="53">
        <v>340</v>
      </c>
      <c r="N13" s="53">
        <v>150</v>
      </c>
      <c r="O13" s="53">
        <v>2007</v>
      </c>
      <c r="P13" s="53">
        <v>161.86000000000001</v>
      </c>
      <c r="Q13" s="53"/>
      <c r="R13" s="53"/>
      <c r="S13" s="53"/>
      <c r="T13" s="53"/>
      <c r="U13" s="53">
        <f>SUM(B13:T13)</f>
        <v>5603.12</v>
      </c>
    </row>
    <row r="14" spans="1:21" ht="4.8" customHeight="1" x14ac:dyDescent="0.45">
      <c r="A14" s="54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>
        <f t="shared" si="0"/>
        <v>0</v>
      </c>
    </row>
    <row r="15" spans="1:21" x14ac:dyDescent="0.45">
      <c r="A15" s="52" t="s">
        <v>68</v>
      </c>
      <c r="B15" s="53">
        <v>339.56</v>
      </c>
      <c r="C15" s="53">
        <v>1339.05</v>
      </c>
      <c r="D15" s="53">
        <v>370.8</v>
      </c>
      <c r="E15" s="53"/>
      <c r="F15" s="53">
        <v>1156.25</v>
      </c>
      <c r="G15" s="53">
        <v>200</v>
      </c>
      <c r="H15" s="53">
        <v>172.52</v>
      </c>
      <c r="J15" s="53">
        <v>37.5</v>
      </c>
      <c r="K15" s="53"/>
      <c r="L15" s="53"/>
      <c r="M15" s="53">
        <v>170</v>
      </c>
      <c r="N15" s="53"/>
      <c r="O15" s="53"/>
      <c r="P15" s="53">
        <v>510.66</v>
      </c>
      <c r="Q15" s="53">
        <v>209</v>
      </c>
      <c r="R15" s="53"/>
      <c r="S15" s="53"/>
      <c r="T15" s="53"/>
      <c r="U15" s="53">
        <f>SUM(B15:T15)</f>
        <v>4505.34</v>
      </c>
    </row>
    <row r="16" spans="1:21" ht="5.55" customHeight="1" x14ac:dyDescent="0.45">
      <c r="A16" s="54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>
        <f t="shared" si="0"/>
        <v>0</v>
      </c>
    </row>
    <row r="17" spans="1:21" x14ac:dyDescent="0.45">
      <c r="A17" s="54" t="s">
        <v>69</v>
      </c>
      <c r="B17" s="53">
        <v>935.57</v>
      </c>
      <c r="C17" s="53">
        <v>1339.05</v>
      </c>
      <c r="D17" s="53">
        <v>115.72</v>
      </c>
      <c r="E17" s="53"/>
      <c r="F17" s="53">
        <v>1156.25</v>
      </c>
      <c r="G17" s="53">
        <v>3500</v>
      </c>
      <c r="H17" s="53"/>
      <c r="I17" s="53">
        <v>52.5</v>
      </c>
      <c r="J17" s="53">
        <v>35</v>
      </c>
      <c r="K17" s="53">
        <v>16.5</v>
      </c>
      <c r="L17" s="53">
        <v>150</v>
      </c>
      <c r="M17" s="53">
        <v>360</v>
      </c>
      <c r="N17" s="53"/>
      <c r="O17" s="53"/>
      <c r="P17" s="53">
        <v>120</v>
      </c>
      <c r="Q17" s="53"/>
      <c r="R17" s="53"/>
      <c r="S17" s="53"/>
      <c r="T17" s="53"/>
      <c r="U17" s="53">
        <f t="shared" si="0"/>
        <v>7780.59</v>
      </c>
    </row>
    <row r="18" spans="1:21" ht="4.8" customHeight="1" x14ac:dyDescent="0.45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3">
        <f t="shared" si="0"/>
        <v>0</v>
      </c>
    </row>
    <row r="19" spans="1:21" s="50" customFormat="1" ht="11.65" x14ac:dyDescent="0.35">
      <c r="A19" s="52" t="s">
        <v>70</v>
      </c>
      <c r="B19" s="53">
        <v>310.95</v>
      </c>
      <c r="C19" s="53">
        <v>1339.05</v>
      </c>
      <c r="D19" s="53">
        <v>118.03</v>
      </c>
      <c r="E19" s="53"/>
      <c r="F19" s="53">
        <v>1156.25</v>
      </c>
      <c r="G19" s="53">
        <v>411.4</v>
      </c>
      <c r="H19" s="53"/>
      <c r="I19" s="53">
        <v>20</v>
      </c>
      <c r="J19" s="53">
        <v>36</v>
      </c>
      <c r="K19" s="55"/>
      <c r="L19" s="55"/>
      <c r="M19" s="55"/>
      <c r="N19" s="53">
        <v>95</v>
      </c>
      <c r="O19" s="55"/>
      <c r="P19" s="53">
        <v>343.9</v>
      </c>
      <c r="Q19" s="55"/>
      <c r="U19" s="53">
        <f t="shared" si="0"/>
        <v>3830.58</v>
      </c>
    </row>
    <row r="20" spans="1:21" s="70" customFormat="1" ht="4.25" customHeight="1" x14ac:dyDescent="0.45">
      <c r="A20" s="69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>
        <f t="shared" si="0"/>
        <v>0</v>
      </c>
    </row>
    <row r="21" spans="1:21" s="50" customFormat="1" ht="11.65" x14ac:dyDescent="0.35">
      <c r="A21" s="52" t="s">
        <v>71</v>
      </c>
      <c r="B21" s="76">
        <v>277.04000000000002</v>
      </c>
      <c r="C21" s="55">
        <v>1925.65</v>
      </c>
      <c r="D21" s="55">
        <v>41.76</v>
      </c>
      <c r="E21" s="55"/>
      <c r="F21" s="55">
        <v>1156.25</v>
      </c>
      <c r="G21" s="55">
        <v>110</v>
      </c>
      <c r="H21" s="55">
        <v>838.08</v>
      </c>
      <c r="I21" s="55">
        <v>230</v>
      </c>
      <c r="J21" s="55">
        <v>150</v>
      </c>
      <c r="K21" s="55"/>
      <c r="L21" s="55"/>
      <c r="M21" s="55"/>
      <c r="N21" s="55"/>
      <c r="O21" s="55"/>
      <c r="P21" s="55">
        <v>150</v>
      </c>
      <c r="Q21" s="55"/>
      <c r="R21" s="55"/>
      <c r="S21" s="55"/>
      <c r="T21" s="55"/>
      <c r="U21" s="55">
        <f t="shared" si="0"/>
        <v>4878.7800000000007</v>
      </c>
    </row>
    <row r="22" spans="1:21" s="50" customFormat="1" ht="4.25" customHeight="1" x14ac:dyDescent="0.35">
      <c r="A22" s="52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>
        <f t="shared" si="0"/>
        <v>0</v>
      </c>
    </row>
    <row r="23" spans="1:21" s="50" customFormat="1" ht="11.65" x14ac:dyDescent="0.35">
      <c r="A23" s="52" t="s">
        <v>72</v>
      </c>
      <c r="B23" s="55">
        <v>300</v>
      </c>
      <c r="C23" s="55">
        <v>1339.05</v>
      </c>
      <c r="D23" s="55">
        <v>340</v>
      </c>
      <c r="E23" s="55"/>
      <c r="F23" s="55">
        <v>1156.25</v>
      </c>
      <c r="G23" s="55"/>
      <c r="H23" s="55">
        <v>350</v>
      </c>
      <c r="I23" s="55">
        <v>30</v>
      </c>
      <c r="J23" s="55">
        <v>35</v>
      </c>
      <c r="K23" s="55"/>
      <c r="L23" s="55"/>
      <c r="M23" s="55"/>
      <c r="N23" s="55"/>
      <c r="O23" s="55"/>
      <c r="P23" s="55">
        <v>150</v>
      </c>
      <c r="Q23" s="55"/>
      <c r="R23" s="55"/>
      <c r="S23" s="55"/>
      <c r="T23" s="55"/>
      <c r="U23" s="55">
        <f t="shared" si="0"/>
        <v>3700.3</v>
      </c>
    </row>
    <row r="24" spans="1:21" s="50" customFormat="1" ht="4.8" customHeight="1" x14ac:dyDescent="0.35">
      <c r="A24" s="52"/>
      <c r="B24" s="76"/>
      <c r="C24" s="78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>
        <f t="shared" si="0"/>
        <v>0</v>
      </c>
    </row>
    <row r="25" spans="1:21" s="50" customFormat="1" ht="11.65" x14ac:dyDescent="0.35">
      <c r="A25" s="52" t="s">
        <v>73</v>
      </c>
      <c r="B25" s="55">
        <v>300</v>
      </c>
      <c r="C25" s="55">
        <v>1339.05</v>
      </c>
      <c r="D25" s="55">
        <v>120</v>
      </c>
      <c r="E25" s="55"/>
      <c r="F25" s="55">
        <v>1156.25</v>
      </c>
      <c r="G25" s="55"/>
      <c r="H25" s="55">
        <v>350</v>
      </c>
      <c r="I25" s="55"/>
      <c r="J25" s="55">
        <v>36</v>
      </c>
      <c r="K25" s="55"/>
      <c r="L25" s="55"/>
      <c r="M25" s="55"/>
      <c r="N25" s="55"/>
      <c r="O25" s="55"/>
      <c r="P25" s="55">
        <v>150</v>
      </c>
      <c r="Q25" s="55"/>
      <c r="R25" s="55">
        <v>250</v>
      </c>
      <c r="S25" s="55"/>
      <c r="T25" s="55"/>
      <c r="U25" s="55">
        <f t="shared" si="0"/>
        <v>3701.3</v>
      </c>
    </row>
    <row r="26" spans="1:21" ht="3.75" customHeight="1" x14ac:dyDescent="0.45">
      <c r="A26" s="71"/>
      <c r="B26" s="53"/>
      <c r="C26" s="50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72"/>
      <c r="O26" s="72"/>
      <c r="P26" s="72"/>
      <c r="Q26" s="72"/>
      <c r="R26" s="72"/>
      <c r="S26" s="72"/>
      <c r="T26" s="72"/>
      <c r="U26" s="53">
        <f t="shared" si="0"/>
        <v>0</v>
      </c>
    </row>
    <row r="27" spans="1:21" s="85" customFormat="1" x14ac:dyDescent="0.45">
      <c r="A27" s="53" t="s">
        <v>74</v>
      </c>
      <c r="B27" s="55">
        <f>SUM(B3:B25)</f>
        <v>4614.33</v>
      </c>
      <c r="C27" s="55">
        <f>SUM(C3:C25)</f>
        <v>16820.489999999994</v>
      </c>
      <c r="D27" s="55">
        <f t="shared" ref="D27:P27" si="1">SUM(D3:D25)</f>
        <v>1863.72</v>
      </c>
      <c r="E27" s="55">
        <f t="shared" si="1"/>
        <v>895.66</v>
      </c>
      <c r="F27" s="55">
        <f t="shared" si="1"/>
        <v>13875</v>
      </c>
      <c r="G27" s="55">
        <f t="shared" si="1"/>
        <v>6035.73</v>
      </c>
      <c r="H27" s="55">
        <f t="shared" si="1"/>
        <v>3552.7200000000003</v>
      </c>
      <c r="I27" s="55">
        <f t="shared" si="1"/>
        <v>629.94000000000005</v>
      </c>
      <c r="J27" s="55">
        <f t="shared" si="1"/>
        <v>509</v>
      </c>
      <c r="K27" s="55">
        <f t="shared" si="1"/>
        <v>16.5</v>
      </c>
      <c r="L27" s="55">
        <f t="shared" si="1"/>
        <v>150</v>
      </c>
      <c r="M27" s="55">
        <f t="shared" si="1"/>
        <v>990</v>
      </c>
      <c r="N27" s="55">
        <f t="shared" si="1"/>
        <v>245</v>
      </c>
      <c r="O27" s="55">
        <f t="shared" si="1"/>
        <v>2007</v>
      </c>
      <c r="P27" s="55">
        <f t="shared" si="1"/>
        <v>2655.21</v>
      </c>
      <c r="Q27" s="55">
        <f>SUM(Q3:Q25)</f>
        <v>299</v>
      </c>
      <c r="R27" s="55">
        <f>SUM(R3:R25)</f>
        <v>351.37</v>
      </c>
      <c r="S27" s="55">
        <f t="shared" ref="S27:T27" si="2">SUM(S3:S25)</f>
        <v>2000</v>
      </c>
      <c r="T27" s="55">
        <f t="shared" si="2"/>
        <v>0</v>
      </c>
      <c r="U27" s="55">
        <f>SUM(B27:T27)</f>
        <v>57510.67</v>
      </c>
    </row>
    <row r="28" spans="1:21" x14ac:dyDescent="0.45">
      <c r="A28" s="54" t="s">
        <v>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>
        <f>SUM(B28:Q28)</f>
        <v>0</v>
      </c>
    </row>
    <row r="29" spans="1:21" s="82" customFormat="1" ht="13.15" x14ac:dyDescent="0.4">
      <c r="A29" s="79" t="s">
        <v>75</v>
      </c>
      <c r="B29" s="80"/>
      <c r="C29" s="80">
        <f>SUM(C30-C27+C28)</f>
        <v>179.51000000000568</v>
      </c>
      <c r="D29" s="80">
        <f>SUM(D30-D27+D28)</f>
        <v>296.27999999999997</v>
      </c>
      <c r="E29" s="80">
        <f>SUM(E30-E27+E28)</f>
        <v>354.34000000000003</v>
      </c>
      <c r="F29" s="80">
        <f>SUM(F30-F27+F28)</f>
        <v>0</v>
      </c>
      <c r="G29" s="80">
        <f t="shared" ref="G29:T29" si="3">SUM(G30-G27+G28)</f>
        <v>-1035.7299999999996</v>
      </c>
      <c r="H29" s="80">
        <f t="shared" si="3"/>
        <v>447.27999999999975</v>
      </c>
      <c r="I29" s="80">
        <f t="shared" si="3"/>
        <v>5.999999999994543E-2</v>
      </c>
      <c r="J29" s="80">
        <f t="shared" si="3"/>
        <v>-9</v>
      </c>
      <c r="K29" s="80">
        <f t="shared" si="3"/>
        <v>383.5</v>
      </c>
      <c r="L29" s="80">
        <f t="shared" si="3"/>
        <v>150</v>
      </c>
      <c r="M29" s="80">
        <f t="shared" si="3"/>
        <v>510</v>
      </c>
      <c r="N29" s="80">
        <f t="shared" si="3"/>
        <v>5</v>
      </c>
      <c r="O29" s="81">
        <f t="shared" si="3"/>
        <v>-1507</v>
      </c>
      <c r="P29" s="80">
        <f t="shared" si="3"/>
        <v>-155.21000000000004</v>
      </c>
      <c r="Q29" s="80">
        <f t="shared" si="3"/>
        <v>1202</v>
      </c>
      <c r="R29" s="80">
        <f t="shared" si="3"/>
        <v>3648.63</v>
      </c>
      <c r="S29" s="80">
        <f t="shared" si="3"/>
        <v>0</v>
      </c>
      <c r="T29" s="80">
        <f t="shared" si="3"/>
        <v>1000</v>
      </c>
      <c r="U29" s="80">
        <f>SUM(U30-U27)</f>
        <v>855.33000000000175</v>
      </c>
    </row>
    <row r="30" spans="1:21" s="73" customFormat="1" ht="13.15" x14ac:dyDescent="0.4">
      <c r="A30" s="58" t="s">
        <v>76</v>
      </c>
      <c r="B30" s="56"/>
      <c r="C30" s="56">
        <v>17000</v>
      </c>
      <c r="D30" s="56">
        <v>2160</v>
      </c>
      <c r="E30" s="56">
        <v>1250</v>
      </c>
      <c r="F30" s="56">
        <v>13875</v>
      </c>
      <c r="G30" s="56">
        <v>5000</v>
      </c>
      <c r="H30" s="56">
        <v>4000</v>
      </c>
      <c r="I30" s="56">
        <v>630</v>
      </c>
      <c r="J30" s="56">
        <v>500</v>
      </c>
      <c r="K30" s="56">
        <v>400</v>
      </c>
      <c r="L30" s="56">
        <v>300</v>
      </c>
      <c r="M30" s="56">
        <v>1500</v>
      </c>
      <c r="N30" s="56">
        <v>250</v>
      </c>
      <c r="O30" s="56">
        <v>500</v>
      </c>
      <c r="P30" s="56">
        <v>2500</v>
      </c>
      <c r="Q30" s="56">
        <v>1501</v>
      </c>
      <c r="R30" s="57">
        <v>4000</v>
      </c>
      <c r="S30" s="57">
        <v>2000</v>
      </c>
      <c r="T30" s="57">
        <v>1000</v>
      </c>
      <c r="U30" s="56">
        <f>SUM(C30:T30)</f>
        <v>58366</v>
      </c>
    </row>
    <row r="31" spans="1:21" ht="13.25" customHeight="1" x14ac:dyDescent="0.45">
      <c r="A31" s="59" t="s">
        <v>77</v>
      </c>
      <c r="B31" s="53" t="s">
        <v>78</v>
      </c>
      <c r="C31" s="53"/>
      <c r="D31" s="56">
        <v>20000</v>
      </c>
      <c r="E31" s="56"/>
      <c r="F31" s="53"/>
      <c r="G31" s="53"/>
      <c r="H31" s="53"/>
      <c r="I31" s="53"/>
      <c r="J31" s="53"/>
      <c r="K31" s="53"/>
      <c r="L31" s="56"/>
      <c r="M31" s="53"/>
      <c r="N31" s="53"/>
      <c r="O31" s="53"/>
      <c r="P31" s="53"/>
      <c r="Q31" s="53"/>
      <c r="R31" s="53"/>
      <c r="S31" s="53"/>
      <c r="T31" s="53"/>
      <c r="U31" s="51"/>
    </row>
    <row r="32" spans="1:21" ht="13.25" customHeight="1" x14ac:dyDescent="0.45">
      <c r="A32" s="59" t="s">
        <v>77</v>
      </c>
      <c r="B32" s="53" t="s">
        <v>79</v>
      </c>
      <c r="C32" s="53"/>
      <c r="D32" s="56">
        <v>3000</v>
      </c>
      <c r="E32" s="56"/>
      <c r="F32" s="53"/>
      <c r="G32" s="53"/>
      <c r="H32" s="53"/>
      <c r="I32" s="53"/>
      <c r="J32" s="53"/>
      <c r="K32" s="53"/>
      <c r="L32" s="56"/>
      <c r="M32" s="53"/>
      <c r="N32" s="53"/>
      <c r="O32" s="53"/>
      <c r="P32" s="53"/>
      <c r="Q32" s="53"/>
      <c r="R32" s="53"/>
      <c r="S32" s="53"/>
      <c r="T32" s="53"/>
      <c r="U32" s="53"/>
    </row>
    <row r="33" spans="1:21" ht="13.25" customHeight="1" x14ac:dyDescent="0.45">
      <c r="A33" s="59" t="s">
        <v>77</v>
      </c>
      <c r="B33" s="53" t="s">
        <v>80</v>
      </c>
      <c r="C33" s="53"/>
      <c r="D33" s="56">
        <v>3653.95</v>
      </c>
      <c r="E33" s="56"/>
      <c r="F33" s="53"/>
      <c r="G33" s="53"/>
      <c r="H33" s="53"/>
      <c r="I33" s="53"/>
      <c r="J33" s="53"/>
      <c r="K33" s="53"/>
      <c r="L33" s="56"/>
      <c r="M33" s="53"/>
      <c r="N33" s="53"/>
      <c r="O33" s="53"/>
      <c r="P33" s="53"/>
      <c r="Q33" s="53"/>
      <c r="R33" s="53"/>
      <c r="S33" s="53"/>
      <c r="T33" s="53"/>
      <c r="U33" s="51"/>
    </row>
    <row r="34" spans="1:21" ht="13.25" customHeight="1" x14ac:dyDescent="0.45">
      <c r="A34" s="59" t="s">
        <v>77</v>
      </c>
      <c r="B34" s="53" t="s">
        <v>81</v>
      </c>
      <c r="C34" s="53"/>
      <c r="D34" s="56">
        <v>250</v>
      </c>
      <c r="E34" s="56"/>
      <c r="F34" s="53"/>
      <c r="G34" s="53"/>
      <c r="H34" s="53"/>
      <c r="I34" s="53"/>
      <c r="J34" s="53"/>
      <c r="K34" s="53"/>
      <c r="L34" s="56"/>
      <c r="M34" s="53"/>
      <c r="N34" s="53"/>
      <c r="O34" s="53"/>
      <c r="P34" s="53"/>
      <c r="Q34" s="53"/>
      <c r="R34" s="53"/>
      <c r="S34" s="53"/>
      <c r="T34" s="53"/>
      <c r="U34" s="51"/>
    </row>
    <row r="35" spans="1:21" ht="13.25" customHeight="1" x14ac:dyDescent="0.45">
      <c r="A35" s="59" t="s">
        <v>77</v>
      </c>
      <c r="B35" s="53" t="s">
        <v>93</v>
      </c>
      <c r="C35" s="53"/>
      <c r="D35" s="56">
        <v>696.39</v>
      </c>
      <c r="E35" s="56"/>
      <c r="F35" s="53"/>
      <c r="G35" s="53"/>
      <c r="H35" s="53"/>
      <c r="I35" s="53"/>
      <c r="J35" s="53"/>
      <c r="K35" s="53"/>
      <c r="L35" s="56"/>
      <c r="M35" s="53"/>
      <c r="N35" s="53"/>
      <c r="O35" s="53"/>
      <c r="P35" s="53"/>
      <c r="Q35" s="53"/>
      <c r="R35" s="53"/>
      <c r="S35" s="53"/>
      <c r="T35" s="53"/>
      <c r="U35" s="51"/>
    </row>
    <row r="36" spans="1:21" x14ac:dyDescent="0.45">
      <c r="A36" s="52" t="s">
        <v>82</v>
      </c>
      <c r="B36" s="53">
        <v>58801.42</v>
      </c>
      <c r="C36" s="54"/>
      <c r="D36" s="54"/>
      <c r="E36" s="54"/>
      <c r="F36" s="54"/>
      <c r="G36" s="54"/>
      <c r="H36" s="54"/>
      <c r="I36" s="54"/>
      <c r="J36" s="54"/>
      <c r="K36" s="54"/>
      <c r="L36" s="53"/>
      <c r="M36" s="54"/>
      <c r="N36" s="54"/>
      <c r="O36" s="54"/>
      <c r="P36" s="54"/>
      <c r="Q36" s="54"/>
      <c r="R36" s="54"/>
      <c r="S36" s="54"/>
      <c r="T36" s="54"/>
    </row>
    <row r="37" spans="1:21" x14ac:dyDescent="0.45">
      <c r="A37" s="52" t="s">
        <v>0</v>
      </c>
      <c r="B37" s="53">
        <v>57000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</row>
    <row r="38" spans="1:21" x14ac:dyDescent="0.45">
      <c r="A38" s="52" t="s">
        <v>80</v>
      </c>
      <c r="B38" s="53">
        <v>0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</row>
    <row r="39" spans="1:21" x14ac:dyDescent="0.45">
      <c r="A39" s="52" t="s">
        <v>83</v>
      </c>
      <c r="B39" s="51">
        <v>2227.94</v>
      </c>
      <c r="C39" s="53" t="s">
        <v>128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</row>
    <row r="40" spans="1:21" x14ac:dyDescent="0.45">
      <c r="A40" s="52" t="s">
        <v>84</v>
      </c>
      <c r="B40" s="51">
        <v>5161.22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</row>
    <row r="41" spans="1:21" x14ac:dyDescent="0.45">
      <c r="A41" s="52" t="s">
        <v>61</v>
      </c>
      <c r="B41" s="55">
        <f>SUM(B36:B40)</f>
        <v>123190.58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</row>
    <row r="42" spans="1:21" x14ac:dyDescent="0.45">
      <c r="A42" s="52" t="s">
        <v>75</v>
      </c>
      <c r="B42" s="55">
        <f>SUM(B41-U27)</f>
        <v>65679.91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1" x14ac:dyDescent="0.45">
      <c r="A43" s="60" t="s">
        <v>85</v>
      </c>
      <c r="B43" s="86">
        <f>SUM(D31:D35)</f>
        <v>27600.34</v>
      </c>
    </row>
    <row r="44" spans="1:21" x14ac:dyDescent="0.45">
      <c r="A44" s="60" t="s">
        <v>86</v>
      </c>
      <c r="B44" s="55">
        <f>SUM(B42-B43)</f>
        <v>38079.570000000007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</row>
    <row r="50" spans="1:1" x14ac:dyDescent="0.45">
      <c r="A50" s="74"/>
    </row>
  </sheetData>
  <pageMargins left="0.7" right="0.7" top="0.75" bottom="0.75" header="0.3" footer="0.3"/>
  <pageSetup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6FC3-83BA-4888-BACB-84295901D12F}">
  <dimension ref="A1:I23"/>
  <sheetViews>
    <sheetView workbookViewId="0">
      <selection activeCell="G5" sqref="G5"/>
    </sheetView>
  </sheetViews>
  <sheetFormatPr defaultColWidth="8.73046875" defaultRowHeight="13.5" x14ac:dyDescent="0.35"/>
  <cols>
    <col min="1" max="1" width="8.73046875" style="3"/>
    <col min="2" max="2" width="8.19921875" style="3" customWidth="1"/>
    <col min="3" max="3" width="19.73046875" style="49" bestFit="1" customWidth="1"/>
    <col min="4" max="4" width="1.796875" style="3" customWidth="1"/>
    <col min="5" max="16384" width="8.73046875" style="3"/>
  </cols>
  <sheetData>
    <row r="1" spans="1:9" x14ac:dyDescent="0.35">
      <c r="A1" s="3" t="s">
        <v>49</v>
      </c>
      <c r="C1" s="49" t="s">
        <v>50</v>
      </c>
      <c r="E1" s="3" t="s">
        <v>121</v>
      </c>
    </row>
    <row r="3" spans="1:9" x14ac:dyDescent="0.35">
      <c r="A3" s="3">
        <v>62000</v>
      </c>
      <c r="C3" s="75">
        <v>72.55</v>
      </c>
      <c r="E3" s="3">
        <v>7.91</v>
      </c>
    </row>
    <row r="4" spans="1:9" x14ac:dyDescent="0.35">
      <c r="A4" s="3">
        <v>61000</v>
      </c>
      <c r="C4" s="75">
        <v>71.38</v>
      </c>
      <c r="E4" s="3">
        <v>6.17</v>
      </c>
    </row>
    <row r="5" spans="1:9" x14ac:dyDescent="0.35">
      <c r="A5" s="3">
        <v>60000</v>
      </c>
      <c r="C5" s="75">
        <v>70.209999999999994</v>
      </c>
      <c r="E5" s="3">
        <v>4.43</v>
      </c>
    </row>
    <row r="6" spans="1:9" x14ac:dyDescent="0.35">
      <c r="A6" s="3">
        <v>59000</v>
      </c>
      <c r="C6" s="75">
        <v>69.040000000000006</v>
      </c>
      <c r="E6" s="3">
        <v>2.69</v>
      </c>
    </row>
    <row r="7" spans="1:9" x14ac:dyDescent="0.35">
      <c r="A7" s="3">
        <v>58000</v>
      </c>
      <c r="C7" s="75">
        <v>67.87</v>
      </c>
      <c r="E7" s="3">
        <v>0.95</v>
      </c>
      <c r="I7" s="63"/>
    </row>
    <row r="8" spans="1:9" x14ac:dyDescent="0.35">
      <c r="A8" s="3">
        <v>57000</v>
      </c>
      <c r="C8" s="75">
        <v>66.7</v>
      </c>
      <c r="E8" s="3">
        <v>-0.79</v>
      </c>
    </row>
    <row r="9" spans="1:9" x14ac:dyDescent="0.35">
      <c r="A9" s="3">
        <v>56000</v>
      </c>
      <c r="C9" s="75">
        <v>65.53</v>
      </c>
      <c r="E9" s="3">
        <v>-2.5299999999999998</v>
      </c>
    </row>
    <row r="10" spans="1:9" x14ac:dyDescent="0.35">
      <c r="A10" s="3">
        <v>55000</v>
      </c>
      <c r="C10" s="75">
        <v>64.36</v>
      </c>
      <c r="E10" s="3">
        <v>-4.2699999999999996</v>
      </c>
    </row>
    <row r="11" spans="1:9" x14ac:dyDescent="0.35">
      <c r="A11" s="3">
        <v>54000</v>
      </c>
      <c r="C11" s="75">
        <v>63.19</v>
      </c>
      <c r="E11" s="3">
        <v>-6.01</v>
      </c>
    </row>
    <row r="12" spans="1:9" x14ac:dyDescent="0.35">
      <c r="A12" s="3">
        <v>53000</v>
      </c>
      <c r="C12" s="75">
        <v>62.02</v>
      </c>
      <c r="E12" s="3">
        <v>-7.75</v>
      </c>
    </row>
    <row r="13" spans="1:9" x14ac:dyDescent="0.35">
      <c r="A13" s="3">
        <v>52000</v>
      </c>
      <c r="C13" s="75">
        <v>60.85</v>
      </c>
      <c r="E13" s="3">
        <v>-9.49</v>
      </c>
      <c r="G13" s="3" t="s">
        <v>115</v>
      </c>
    </row>
    <row r="14" spans="1:9" x14ac:dyDescent="0.35">
      <c r="A14" s="3">
        <v>50000</v>
      </c>
      <c r="C14" s="75">
        <v>58.51</v>
      </c>
      <c r="E14" s="3">
        <v>-12.97</v>
      </c>
      <c r="G14" s="45" t="s">
        <v>145</v>
      </c>
    </row>
    <row r="15" spans="1:9" x14ac:dyDescent="0.35">
      <c r="A15" s="3">
        <v>48000</v>
      </c>
      <c r="C15" s="75">
        <v>56.17</v>
      </c>
      <c r="E15" s="3">
        <v>-16.45</v>
      </c>
    </row>
    <row r="16" spans="1:9" x14ac:dyDescent="0.35">
      <c r="A16" s="3">
        <v>46000</v>
      </c>
      <c r="C16" s="75">
        <v>53.83</v>
      </c>
      <c r="E16" s="3">
        <v>-19.93</v>
      </c>
    </row>
    <row r="17" spans="1:5" x14ac:dyDescent="0.35">
      <c r="A17" s="3">
        <v>44000</v>
      </c>
      <c r="C17" s="75">
        <v>51.49</v>
      </c>
      <c r="E17" s="3">
        <v>-23.41</v>
      </c>
    </row>
    <row r="18" spans="1:5" x14ac:dyDescent="0.35">
      <c r="A18" s="44"/>
    </row>
    <row r="19" spans="1:5" x14ac:dyDescent="0.35">
      <c r="A19" s="44"/>
    </row>
    <row r="20" spans="1:5" x14ac:dyDescent="0.35">
      <c r="A20" s="44"/>
    </row>
    <row r="21" spans="1:5" x14ac:dyDescent="0.35">
      <c r="A21" s="44"/>
    </row>
    <row r="22" spans="1:5" x14ac:dyDescent="0.35">
      <c r="A22" s="44"/>
    </row>
    <row r="23" spans="1:5" x14ac:dyDescent="0.35">
      <c r="A23" s="4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9F2C-4BB1-4247-B907-AD5EBB824E64}">
  <dimension ref="A1:H14"/>
  <sheetViews>
    <sheetView workbookViewId="0">
      <selection activeCell="E4" sqref="E4"/>
    </sheetView>
  </sheetViews>
  <sheetFormatPr defaultRowHeight="14.25" x14ac:dyDescent="0.45"/>
  <cols>
    <col min="1" max="1" width="12.06640625" style="3" bestFit="1" customWidth="1"/>
    <col min="2" max="2" width="1" style="3" customWidth="1"/>
    <col min="3" max="3" width="16.19921875" style="3" customWidth="1"/>
    <col min="4" max="4" width="1" style="3" customWidth="1"/>
    <col min="5" max="5" width="25.796875" style="3" bestFit="1" customWidth="1"/>
    <col min="6" max="7" width="8.73046875" style="3"/>
    <col min="8" max="8" width="8.73046875" style="1"/>
  </cols>
  <sheetData>
    <row r="1" spans="1:6" x14ac:dyDescent="0.45">
      <c r="A1" s="47" t="s">
        <v>37</v>
      </c>
      <c r="B1" s="47"/>
      <c r="C1" s="47" t="s">
        <v>38</v>
      </c>
      <c r="D1" s="47"/>
      <c r="E1" s="47" t="s">
        <v>113</v>
      </c>
      <c r="F1" s="47"/>
    </row>
    <row r="2" spans="1:6" x14ac:dyDescent="0.45">
      <c r="C2" s="48"/>
      <c r="D2" s="48"/>
      <c r="E2" s="48"/>
    </row>
    <row r="3" spans="1:6" x14ac:dyDescent="0.45">
      <c r="A3" s="3" t="s">
        <v>119</v>
      </c>
      <c r="C3" s="48">
        <v>57000</v>
      </c>
      <c r="D3" s="48"/>
      <c r="E3" s="77">
        <v>57500</v>
      </c>
      <c r="F3" s="3" t="s">
        <v>40</v>
      </c>
    </row>
    <row r="4" spans="1:6" x14ac:dyDescent="0.45">
      <c r="A4" s="3" t="s">
        <v>100</v>
      </c>
      <c r="C4" s="48">
        <v>44000</v>
      </c>
      <c r="D4" s="48"/>
      <c r="E4" s="65">
        <v>56644</v>
      </c>
    </row>
    <row r="5" spans="1:6" x14ac:dyDescent="0.45">
      <c r="A5" s="3" t="s">
        <v>94</v>
      </c>
      <c r="C5" s="48">
        <v>42000</v>
      </c>
      <c r="E5" s="46">
        <v>42225</v>
      </c>
    </row>
    <row r="6" spans="1:6" x14ac:dyDescent="0.45">
      <c r="A6" s="3" t="s">
        <v>48</v>
      </c>
      <c r="C6" s="48">
        <v>33280</v>
      </c>
      <c r="E6" s="46">
        <v>41590</v>
      </c>
    </row>
    <row r="7" spans="1:6" x14ac:dyDescent="0.45">
      <c r="A7" s="3" t="s">
        <v>39</v>
      </c>
      <c r="C7" s="48">
        <v>32000</v>
      </c>
      <c r="D7" s="48"/>
      <c r="E7" s="46">
        <v>35605</v>
      </c>
    </row>
    <row r="8" spans="1:6" x14ac:dyDescent="0.45">
      <c r="A8" s="3" t="s">
        <v>41</v>
      </c>
      <c r="C8" s="48">
        <v>32000</v>
      </c>
      <c r="D8" s="48"/>
      <c r="E8" s="46">
        <v>36124</v>
      </c>
    </row>
    <row r="9" spans="1:6" x14ac:dyDescent="0.45">
      <c r="A9" s="3" t="s">
        <v>42</v>
      </c>
      <c r="C9" s="48">
        <v>32000</v>
      </c>
      <c r="D9" s="48"/>
      <c r="E9" s="46">
        <v>45267</v>
      </c>
    </row>
    <row r="10" spans="1:6" x14ac:dyDescent="0.45">
      <c r="A10" s="3" t="s">
        <v>43</v>
      </c>
      <c r="C10" s="48">
        <v>32000</v>
      </c>
      <c r="D10" s="48"/>
      <c r="E10" s="46">
        <v>39306</v>
      </c>
    </row>
    <row r="11" spans="1:6" x14ac:dyDescent="0.45">
      <c r="A11" s="3" t="s">
        <v>44</v>
      </c>
      <c r="C11" s="48">
        <v>32000</v>
      </c>
      <c r="D11" s="48"/>
      <c r="E11" s="46">
        <v>29303</v>
      </c>
    </row>
    <row r="12" spans="1:6" x14ac:dyDescent="0.45">
      <c r="A12" s="3" t="s">
        <v>45</v>
      </c>
      <c r="C12" s="48">
        <v>32000</v>
      </c>
      <c r="D12" s="48"/>
      <c r="E12" s="46">
        <v>31229</v>
      </c>
    </row>
    <row r="13" spans="1:6" x14ac:dyDescent="0.45">
      <c r="A13" s="3" t="s">
        <v>46</v>
      </c>
      <c r="C13" s="48">
        <v>30000</v>
      </c>
      <c r="D13" s="48"/>
      <c r="E13" s="46">
        <v>27208</v>
      </c>
    </row>
    <row r="14" spans="1:6" x14ac:dyDescent="0.45">
      <c r="A14" s="3" t="s">
        <v>47</v>
      </c>
      <c r="C14" s="48">
        <v>28000</v>
      </c>
      <c r="D14" s="48"/>
      <c r="E14" s="46">
        <v>47808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Proposed HPC Budget 2026 2027</vt:lpstr>
      <vt:lpstr>YE Estimated Spend</vt:lpstr>
      <vt:lpstr>Precept Calculations</vt:lpstr>
      <vt:lpstr>Previous Precepts</vt:lpstr>
      <vt:lpstr>'Proposed HPC Budget 2026 2027'!Print_Area</vt:lpstr>
      <vt:lpstr>'Proposed HPC Budget 2026 2027'!Print_Titles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Hansen</dc:creator>
  <cp:lastModifiedBy>Lorna Coldwell</cp:lastModifiedBy>
  <cp:lastPrinted>2025-11-26T11:32:47Z</cp:lastPrinted>
  <dcterms:created xsi:type="dcterms:W3CDTF">2015-11-23T14:08:01Z</dcterms:created>
  <dcterms:modified xsi:type="dcterms:W3CDTF">2026-01-12T10:32:10Z</dcterms:modified>
</cp:coreProperties>
</file>